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610" windowHeight="9735" tabRatio="598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Area" localSheetId="0">Sheet1!$A$1:$V$59</definedName>
  </definedNames>
  <calcPr calcId="145621"/>
</workbook>
</file>

<file path=xl/calcChain.xml><?xml version="1.0" encoding="utf-8"?>
<calcChain xmlns="http://schemas.openxmlformats.org/spreadsheetml/2006/main">
  <c r="T34" i="1" l="1"/>
  <c r="I36" i="1"/>
  <c r="V15" i="1" l="1"/>
  <c r="P34" i="1" l="1"/>
  <c r="P33" i="1"/>
  <c r="P32" i="1"/>
  <c r="P29" i="1"/>
  <c r="P28" i="1"/>
  <c r="P27" i="1"/>
  <c r="P26" i="1"/>
  <c r="P25" i="1"/>
  <c r="P24" i="1"/>
  <c r="C39" i="1"/>
  <c r="B54" i="1"/>
  <c r="B44" i="1"/>
  <c r="O16" i="1"/>
  <c r="F58" i="1"/>
  <c r="K23" i="1"/>
  <c r="P23" i="1"/>
  <c r="D6" i="1"/>
  <c r="D7" i="1"/>
  <c r="S34" i="1"/>
  <c r="U34" i="1" s="1"/>
  <c r="K13" i="1"/>
  <c r="K43" i="1"/>
  <c r="D8" i="1"/>
  <c r="C44" i="1"/>
  <c r="C54" i="1"/>
  <c r="C49" i="1"/>
  <c r="D49" i="1" s="1"/>
  <c r="K18" i="1"/>
  <c r="B34" i="1"/>
  <c r="D16" i="1"/>
  <c r="K46" i="1"/>
  <c r="K45" i="1"/>
  <c r="K44" i="1"/>
  <c r="K42" i="1"/>
  <c r="K41" i="1"/>
  <c r="P41" i="1" s="1"/>
  <c r="J47" i="1"/>
  <c r="I47" i="1"/>
  <c r="O23" i="1"/>
  <c r="O22" i="1"/>
  <c r="K40" i="1"/>
  <c r="P40" i="1" s="1"/>
  <c r="O21" i="1"/>
  <c r="D59" i="1"/>
  <c r="B29" i="1"/>
  <c r="C9" i="1"/>
  <c r="B9" i="1"/>
  <c r="O11" i="1"/>
  <c r="D47" i="1"/>
  <c r="D46" i="1"/>
  <c r="O20" i="1"/>
  <c r="K22" i="1"/>
  <c r="K21" i="1"/>
  <c r="P21" i="1" s="1"/>
  <c r="K20" i="1"/>
  <c r="P20" i="1" s="1"/>
  <c r="K19" i="1"/>
  <c r="P19" i="1" s="1"/>
  <c r="O19" i="1"/>
  <c r="T40" i="1"/>
  <c r="S40" i="1"/>
  <c r="Q48" i="1"/>
  <c r="Q39" i="1"/>
  <c r="Q47" i="1"/>
  <c r="Q45" i="1"/>
  <c r="N36" i="1"/>
  <c r="M36" i="1"/>
  <c r="N45" i="1"/>
  <c r="M45" i="1"/>
  <c r="J58" i="1"/>
  <c r="K58" i="1" s="1"/>
  <c r="I58" i="1"/>
  <c r="G58" i="1"/>
  <c r="G47" i="1"/>
  <c r="F47" i="1"/>
  <c r="G36" i="1"/>
  <c r="F36" i="1"/>
  <c r="J36" i="1"/>
  <c r="K36" i="1" s="1"/>
  <c r="B49" i="1"/>
  <c r="B39" i="1"/>
  <c r="D39" i="1"/>
  <c r="C34" i="1"/>
  <c r="C29" i="1"/>
  <c r="C24" i="1"/>
  <c r="B24" i="1"/>
  <c r="C19" i="1"/>
  <c r="B19" i="1"/>
  <c r="C14" i="1"/>
  <c r="B14" i="1"/>
  <c r="D48" i="1"/>
  <c r="K56" i="1"/>
  <c r="U39" i="1"/>
  <c r="U38" i="1"/>
  <c r="U37" i="1"/>
  <c r="U33" i="1"/>
  <c r="U32" i="1"/>
  <c r="U31" i="1"/>
  <c r="O26" i="1"/>
  <c r="O25" i="1"/>
  <c r="O24" i="1"/>
  <c r="O18" i="1"/>
  <c r="P18" i="1" s="1"/>
  <c r="O17" i="1"/>
  <c r="O15" i="1"/>
  <c r="P15" i="1" s="1"/>
  <c r="O14" i="1"/>
  <c r="O13" i="1"/>
  <c r="P13" i="1" s="1"/>
  <c r="O12" i="1"/>
  <c r="O10" i="1"/>
  <c r="O9" i="1"/>
  <c r="D17" i="1"/>
  <c r="D18" i="1"/>
  <c r="O44" i="1"/>
  <c r="O43" i="1"/>
  <c r="O39" i="1"/>
  <c r="O40" i="1"/>
  <c r="O41" i="1"/>
  <c r="O42" i="1"/>
  <c r="O7" i="1"/>
  <c r="O8" i="1"/>
  <c r="O30" i="1"/>
  <c r="O31" i="1"/>
  <c r="K7" i="1"/>
  <c r="P7" i="1" s="1"/>
  <c r="K8" i="1"/>
  <c r="K9" i="1"/>
  <c r="K10" i="1"/>
  <c r="K11" i="1"/>
  <c r="P11" i="1" s="1"/>
  <c r="K12" i="1"/>
  <c r="K14" i="1"/>
  <c r="P14" i="1"/>
  <c r="K15" i="1"/>
  <c r="K16" i="1"/>
  <c r="P16" i="1" s="1"/>
  <c r="K17" i="1"/>
  <c r="K30" i="1"/>
  <c r="P30" i="1" s="1"/>
  <c r="K31" i="1"/>
  <c r="P31" i="1"/>
  <c r="K35" i="1"/>
  <c r="P35" i="1" s="1"/>
  <c r="K52" i="1"/>
  <c r="K39" i="1"/>
  <c r="D41" i="1"/>
  <c r="D28" i="1"/>
  <c r="D23" i="1"/>
  <c r="D13" i="1"/>
  <c r="O32" i="1"/>
  <c r="K57" i="1"/>
  <c r="K55" i="1"/>
  <c r="K54" i="1"/>
  <c r="K53" i="1"/>
  <c r="K51" i="1"/>
  <c r="K50" i="1"/>
  <c r="D53" i="1"/>
  <c r="P52" i="1" s="1"/>
  <c r="D52" i="1"/>
  <c r="P51" i="1"/>
  <c r="D51" i="1"/>
  <c r="P50" i="1" s="1"/>
  <c r="D43" i="1"/>
  <c r="D42" i="1"/>
  <c r="D27" i="1"/>
  <c r="D26" i="1"/>
  <c r="D22" i="1"/>
  <c r="D21" i="1"/>
  <c r="D12" i="1"/>
  <c r="D11" i="1"/>
  <c r="O35" i="1"/>
  <c r="U40" i="1" l="1"/>
  <c r="P39" i="1"/>
  <c r="D44" i="1"/>
  <c r="P9" i="1"/>
  <c r="D29" i="1"/>
  <c r="D24" i="1"/>
  <c r="D14" i="1"/>
  <c r="D9" i="1"/>
  <c r="O45" i="1"/>
  <c r="M53" i="1" s="1"/>
  <c r="D19" i="1"/>
  <c r="O36" i="1"/>
  <c r="M51" i="1" s="1"/>
  <c r="P10" i="1"/>
  <c r="P8" i="1"/>
  <c r="P12" i="1"/>
  <c r="P17" i="1"/>
  <c r="K47" i="1"/>
  <c r="D54" i="1"/>
  <c r="P58" i="1" s="1"/>
  <c r="M55" i="1" l="1"/>
  <c r="O53" i="1" s="1"/>
  <c r="P45" i="1"/>
  <c r="O51" i="1" l="1"/>
</calcChain>
</file>

<file path=xl/sharedStrings.xml><?xml version="1.0" encoding="utf-8"?>
<sst xmlns="http://schemas.openxmlformats.org/spreadsheetml/2006/main" count="137" uniqueCount="69">
  <si>
    <t xml:space="preserve">AVERAGE </t>
  </si>
  <si>
    <t>TIME</t>
  </si>
  <si>
    <t>PURITY</t>
  </si>
  <si>
    <t>AVERAGE</t>
  </si>
  <si>
    <t xml:space="preserve"> </t>
  </si>
  <si>
    <t xml:space="preserve">FILTER CAKE </t>
  </si>
  <si>
    <t xml:space="preserve">BAGASSE </t>
  </si>
  <si>
    <t xml:space="preserve">TIME </t>
  </si>
  <si>
    <t xml:space="preserve">SYRUP </t>
  </si>
  <si>
    <t xml:space="preserve">DILUTE JUICE </t>
  </si>
  <si>
    <t>FINE GRAIN</t>
  </si>
  <si>
    <t>FINAL MOLAS.</t>
  </si>
  <si>
    <t xml:space="preserve">RAW SUGAR </t>
  </si>
  <si>
    <t>BRIX</t>
  </si>
  <si>
    <t>B MOLASSES</t>
  </si>
  <si>
    <t xml:space="preserve">LAST ROLL  JUICE </t>
  </si>
  <si>
    <t xml:space="preserve"> SUCROSE</t>
  </si>
  <si>
    <t xml:space="preserve"> PURITY</t>
  </si>
  <si>
    <t xml:space="preserve"> SUCR.</t>
  </si>
  <si>
    <t>LABORATORY ANALYSES</t>
  </si>
  <si>
    <t>CROP DAY NO.:</t>
  </si>
  <si>
    <t xml:space="preserve">DATE: </t>
  </si>
  <si>
    <t xml:space="preserve"> A MOLASSES</t>
  </si>
  <si>
    <t xml:space="preserve">AM </t>
  </si>
  <si>
    <t>PM</t>
  </si>
  <si>
    <t xml:space="preserve">BOILER </t>
  </si>
  <si>
    <t>COND.</t>
  </si>
  <si>
    <t xml:space="preserve">PH </t>
  </si>
  <si>
    <t xml:space="preserve"> A MASSECUITE</t>
  </si>
  <si>
    <t xml:space="preserve"> C MASSECUITE</t>
  </si>
  <si>
    <t>TOTAL</t>
  </si>
  <si>
    <t xml:space="preserve">CLAR.  JUICE </t>
  </si>
  <si>
    <t xml:space="preserve">CLAR. JUICE </t>
  </si>
  <si>
    <r>
      <t>REMARKS</t>
    </r>
    <r>
      <rPr>
        <sz val="10"/>
        <rFont val="Arial"/>
      </rPr>
      <t xml:space="preserve">: </t>
    </r>
  </si>
  <si>
    <t>SUCR.</t>
  </si>
  <si>
    <t xml:space="preserve">    7.00PM</t>
  </si>
  <si>
    <t xml:space="preserve">                                            </t>
  </si>
  <si>
    <t xml:space="preserve">ANA SORIANO </t>
  </si>
  <si>
    <t>CU.FT</t>
  </si>
  <si>
    <t>STR.NO.</t>
  </si>
  <si>
    <t>PAN. NO.</t>
  </si>
  <si>
    <t xml:space="preserve">CRUSHER JUICE </t>
  </si>
  <si>
    <t>C-MAGMA</t>
  </si>
  <si>
    <t>B-MAGMA</t>
  </si>
  <si>
    <t xml:space="preserve">FILTRATE JUICE </t>
  </si>
  <si>
    <t>HUMIDTY</t>
  </si>
  <si>
    <t>W.COLOR</t>
  </si>
  <si>
    <t>MOIST.</t>
  </si>
  <si>
    <t>POL.</t>
  </si>
  <si>
    <t>Dextran</t>
  </si>
  <si>
    <t>Cane wash water</t>
  </si>
  <si>
    <t>Spray pond</t>
  </si>
  <si>
    <t>Syrup</t>
  </si>
  <si>
    <t>SUCROSE</t>
  </si>
  <si>
    <t>Pureza</t>
  </si>
  <si>
    <t>pies cubicos</t>
  </si>
  <si>
    <t>Miel A</t>
  </si>
  <si>
    <t>Miel B</t>
  </si>
  <si>
    <t>Grano</t>
  </si>
  <si>
    <t>7:00am</t>
  </si>
  <si>
    <t>7:10am</t>
  </si>
  <si>
    <t>1.45am</t>
  </si>
  <si>
    <t>pH</t>
  </si>
  <si>
    <t>Ave</t>
  </si>
  <si>
    <t>Crystal</t>
  </si>
  <si>
    <t>Content</t>
  </si>
  <si>
    <t xml:space="preserve">                FACTORY: CAJUN SUGAR </t>
  </si>
  <si>
    <t>9.45pm</t>
  </si>
  <si>
    <t>10.55pm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</si>
</sst>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09]h:mm\ AM/PM;@"/>
    <numFmt numFmtId="165" formatCode="0.0"/>
    <numFmt numFmtId="166" formatCode="[$-F800]dddd\,\ mmmm\ dd\,\ yyyy"/>
  </numFmts>
  <fonts count="17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11"/>
      <color indexed="12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sz val="10"/>
      <color indexed="10"/>
      <name val="Arial"/>
    </font>
    <font>
      <sz val="10"/>
      <color indexed="41"/>
      <name val="Arial"/>
    </font>
    <font>
      <sz val="10"/>
      <name val="Arial"/>
      <family val="2"/>
    </font>
    <font>
      <sz val="14"/>
      <color indexed="10"/>
      <name val="Arial"/>
    </font>
    <font>
      <sz val="12"/>
      <color indexed="10"/>
      <name val="Courier New"/>
      <family val="3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sz val="10"/>
      <color rgb="FF0070C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1" xfId="0" applyBorder="1"/>
    <xf numFmtId="0" fontId="0" fillId="0" borderId="2" xfId="0" applyBorder="1"/>
    <xf numFmtId="18" fontId="0" fillId="0" borderId="3" xfId="0" applyNumberFormat="1" applyBorder="1"/>
    <xf numFmtId="0" fontId="0" fillId="0" borderId="3" xfId="0" applyBorder="1"/>
    <xf numFmtId="0" fontId="0" fillId="0" borderId="3" xfId="0" applyFill="1" applyBorder="1"/>
    <xf numFmtId="164" fontId="0" fillId="0" borderId="3" xfId="0" applyNumberFormat="1" applyBorder="1"/>
    <xf numFmtId="0" fontId="0" fillId="0" borderId="3" xfId="0" applyBorder="1" applyAlignment="1">
      <alignment horizontal="center"/>
    </xf>
    <xf numFmtId="0" fontId="6" fillId="0" borderId="0" xfId="0" applyFont="1" applyBorder="1"/>
    <xf numFmtId="0" fontId="5" fillId="0" borderId="4" xfId="0" applyFont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9" fillId="0" borderId="3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Fill="1" applyBorder="1" applyAlignment="1">
      <alignment horizontal="center"/>
    </xf>
    <xf numFmtId="2" fontId="9" fillId="0" borderId="3" xfId="0" applyNumberFormat="1" applyFont="1" applyFill="1" applyBorder="1"/>
    <xf numFmtId="0" fontId="3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/>
    <xf numFmtId="0" fontId="0" fillId="0" borderId="11" xfId="0" applyBorder="1" applyAlignment="1">
      <alignment horizontal="center"/>
    </xf>
    <xf numFmtId="0" fontId="0" fillId="0" borderId="5" xfId="0" applyBorder="1" applyAlignment="1"/>
    <xf numFmtId="0" fontId="0" fillId="0" borderId="12" xfId="0" applyBorder="1"/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 applyAlignment="1" applyProtection="1">
      <alignment vertical="top"/>
      <protection locked="0"/>
    </xf>
    <xf numFmtId="0" fontId="0" fillId="0" borderId="6" xfId="0" applyBorder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1" xfId="0" applyBorder="1" applyAlignment="1" applyProtection="1">
      <alignment vertical="top"/>
      <protection locked="0"/>
    </xf>
    <xf numFmtId="0" fontId="0" fillId="0" borderId="13" xfId="0" applyBorder="1" applyAlignment="1" applyProtection="1">
      <alignment vertical="top"/>
      <protection locked="0"/>
    </xf>
    <xf numFmtId="0" fontId="0" fillId="0" borderId="2" xfId="0" applyBorder="1" applyAlignment="1" applyProtection="1">
      <alignment vertical="top"/>
      <protection locked="0"/>
    </xf>
    <xf numFmtId="0" fontId="3" fillId="0" borderId="4" xfId="0" applyFont="1" applyBorder="1" applyAlignment="1" applyProtection="1">
      <alignment vertical="top"/>
      <protection locked="0"/>
    </xf>
    <xf numFmtId="2" fontId="10" fillId="3" borderId="3" xfId="0" applyNumberFormat="1" applyFont="1" applyFill="1" applyBorder="1"/>
    <xf numFmtId="0" fontId="9" fillId="0" borderId="0" xfId="0" applyFont="1"/>
    <xf numFmtId="0" fontId="0" fillId="2" borderId="12" xfId="0" applyFill="1" applyBorder="1" applyProtection="1">
      <protection locked="0"/>
    </xf>
    <xf numFmtId="164" fontId="0" fillId="2" borderId="3" xfId="0" applyNumberFormat="1" applyFill="1" applyBorder="1" applyProtection="1"/>
    <xf numFmtId="0" fontId="0" fillId="0" borderId="3" xfId="0" applyBorder="1" applyProtection="1"/>
    <xf numFmtId="0" fontId="0" fillId="2" borderId="3" xfId="0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/>
    </xf>
    <xf numFmtId="3" fontId="0" fillId="0" borderId="0" xfId="0" applyNumberFormat="1" applyBorder="1"/>
    <xf numFmtId="0" fontId="0" fillId="0" borderId="0" xfId="0" applyProtection="1">
      <protection locked="0"/>
    </xf>
    <xf numFmtId="165" fontId="1" fillId="2" borderId="3" xfId="0" applyNumberFormat="1" applyFon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0" borderId="5" xfId="0" applyNumberFormat="1" applyBorder="1" applyAlignment="1" applyProtection="1">
      <alignment vertical="top"/>
      <protection locked="0"/>
    </xf>
    <xf numFmtId="0" fontId="0" fillId="0" borderId="0" xfId="0" applyFill="1"/>
    <xf numFmtId="0" fontId="0" fillId="0" borderId="3" xfId="0" applyFill="1" applyBorder="1" applyProtection="1"/>
    <xf numFmtId="0" fontId="0" fillId="0" borderId="0" xfId="0" applyBorder="1" applyAlignment="1" applyProtection="1">
      <alignment vertical="top"/>
      <protection locked="0"/>
    </xf>
    <xf numFmtId="2" fontId="0" fillId="2" borderId="0" xfId="0" applyNumberFormat="1" applyFill="1" applyProtection="1">
      <protection locked="0"/>
    </xf>
    <xf numFmtId="2" fontId="9" fillId="0" borderId="8" xfId="0" applyNumberFormat="1" applyFont="1" applyFill="1" applyBorder="1"/>
    <xf numFmtId="18" fontId="0" fillId="0" borderId="12" xfId="0" applyNumberFormat="1" applyBorder="1"/>
    <xf numFmtId="2" fontId="9" fillId="4" borderId="14" xfId="0" applyNumberFormat="1" applyFont="1" applyFill="1" applyBorder="1"/>
    <xf numFmtId="0" fontId="9" fillId="4" borderId="14" xfId="0" applyFont="1" applyFill="1" applyBorder="1"/>
    <xf numFmtId="0" fontId="0" fillId="0" borderId="8" xfId="0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9" fillId="2" borderId="3" xfId="0" applyFont="1" applyFill="1" applyBorder="1"/>
    <xf numFmtId="164" fontId="0" fillId="2" borderId="3" xfId="0" applyNumberFormat="1" applyFill="1" applyBorder="1" applyAlignment="1" applyProtection="1">
      <alignment horizontal="center"/>
      <protection locked="0"/>
    </xf>
    <xf numFmtId="2" fontId="9" fillId="0" borderId="15" xfId="0" applyNumberFormat="1" applyFont="1" applyFill="1" applyBorder="1"/>
    <xf numFmtId="0" fontId="12" fillId="4" borderId="16" xfId="0" applyFont="1" applyFill="1" applyBorder="1" applyAlignment="1">
      <alignment horizontal="center"/>
    </xf>
    <xf numFmtId="2" fontId="9" fillId="0" borderId="3" xfId="0" applyNumberFormat="1" applyFont="1" applyFill="1" applyBorder="1" applyAlignment="1">
      <alignment horizontal="center"/>
    </xf>
    <xf numFmtId="164" fontId="0" fillId="0" borderId="12" xfId="0" applyNumberFormat="1" applyBorder="1"/>
    <xf numFmtId="0" fontId="9" fillId="0" borderId="17" xfId="0" applyFont="1" applyBorder="1"/>
    <xf numFmtId="2" fontId="9" fillId="0" borderId="0" xfId="0" applyNumberFormat="1" applyFont="1" applyFill="1" applyBorder="1"/>
    <xf numFmtId="2" fontId="9" fillId="0" borderId="18" xfId="0" applyNumberFormat="1" applyFont="1" applyFill="1" applyBorder="1" applyAlignment="1">
      <alignment horizontal="center"/>
    </xf>
    <xf numFmtId="2" fontId="9" fillId="0" borderId="13" xfId="0" applyNumberFormat="1" applyFont="1" applyFill="1" applyBorder="1" applyAlignment="1">
      <alignment horizontal="center"/>
    </xf>
    <xf numFmtId="164" fontId="0" fillId="0" borderId="0" xfId="0" applyNumberFormat="1" applyFill="1" applyBorder="1"/>
    <xf numFmtId="2" fontId="0" fillId="0" borderId="0" xfId="0" applyNumberFormat="1" applyFill="1" applyBorder="1" applyProtection="1">
      <protection locked="0"/>
    </xf>
    <xf numFmtId="0" fontId="5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Protection="1">
      <protection locked="0"/>
    </xf>
    <xf numFmtId="2" fontId="9" fillId="0" borderId="18" xfId="0" applyNumberFormat="1" applyFont="1" applyFill="1" applyBorder="1"/>
    <xf numFmtId="2" fontId="0" fillId="2" borderId="16" xfId="0" applyNumberFormat="1" applyFill="1" applyBorder="1" applyProtection="1">
      <protection locked="0"/>
    </xf>
    <xf numFmtId="2" fontId="9" fillId="2" borderId="12" xfId="0" applyNumberFormat="1" applyFont="1" applyFill="1" applyBorder="1" applyAlignment="1" applyProtection="1">
      <alignment wrapText="1"/>
      <protection locked="0"/>
    </xf>
    <xf numFmtId="2" fontId="9" fillId="2" borderId="19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9" fillId="0" borderId="16" xfId="0" applyNumberFormat="1" applyFont="1" applyFill="1" applyBorder="1"/>
    <xf numFmtId="0" fontId="11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5" fillId="0" borderId="3" xfId="0" applyFont="1" applyBorder="1"/>
    <xf numFmtId="0" fontId="16" fillId="0" borderId="15" xfId="0" applyFont="1" applyBorder="1" applyAlignment="1">
      <alignment horizontal="center"/>
    </xf>
    <xf numFmtId="2" fontId="0" fillId="5" borderId="3" xfId="0" applyNumberFormat="1" applyFill="1" applyBorder="1"/>
    <xf numFmtId="164" fontId="11" fillId="2" borderId="3" xfId="0" applyNumberFormat="1" applyFont="1" applyFill="1" applyBorder="1" applyAlignment="1" applyProtection="1">
      <alignment horizontal="center"/>
      <protection locked="0"/>
    </xf>
    <xf numFmtId="164" fontId="11" fillId="0" borderId="3" xfId="0" applyNumberFormat="1" applyFont="1" applyBorder="1" applyProtection="1"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11" fillId="2" borderId="3" xfId="0" applyNumberFormat="1" applyFont="1" applyFill="1" applyBorder="1" applyAlignment="1" applyProtection="1">
      <alignment horizontal="center"/>
      <protection locked="0"/>
    </xf>
    <xf numFmtId="2" fontId="14" fillId="0" borderId="3" xfId="0" applyNumberFormat="1" applyFont="1" applyBorder="1"/>
    <xf numFmtId="2" fontId="14" fillId="0" borderId="8" xfId="0" applyNumberFormat="1" applyFont="1" applyFill="1" applyBorder="1"/>
    <xf numFmtId="0" fontId="14" fillId="0" borderId="3" xfId="0" applyFont="1" applyBorder="1"/>
    <xf numFmtId="1" fontId="14" fillId="0" borderId="3" xfId="0" applyNumberFormat="1" applyFont="1" applyBorder="1"/>
    <xf numFmtId="2" fontId="11" fillId="2" borderId="3" xfId="0" applyNumberFormat="1" applyFont="1" applyFill="1" applyBorder="1" applyProtection="1"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11" fillId="2" borderId="12" xfId="0" applyNumberFormat="1" applyFont="1" applyFill="1" applyBorder="1" applyAlignment="1" applyProtection="1">
      <alignment horizontal="center"/>
      <protection locked="0"/>
    </xf>
    <xf numFmtId="0" fontId="0" fillId="2" borderId="3" xfId="0" applyNumberFormat="1" applyFill="1" applyBorder="1" applyProtection="1"/>
    <xf numFmtId="0" fontId="11" fillId="2" borderId="3" xfId="0" applyNumberFormat="1" applyFont="1" applyFill="1" applyBorder="1" applyProtection="1"/>
    <xf numFmtId="18" fontId="0" fillId="2" borderId="3" xfId="0" applyNumberFormat="1" applyFill="1" applyBorder="1" applyProtection="1"/>
    <xf numFmtId="0" fontId="11" fillId="0" borderId="3" xfId="0" applyFont="1" applyBorder="1" applyAlignment="1">
      <alignment horizontal="center"/>
    </xf>
    <xf numFmtId="0" fontId="11" fillId="2" borderId="17" xfId="0" applyNumberFormat="1" applyFont="1" applyFill="1" applyBorder="1" applyAlignment="1" applyProtection="1">
      <alignment horizontal="center"/>
      <protection locked="0"/>
    </xf>
    <xf numFmtId="18" fontId="11" fillId="2" borderId="3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11" fillId="2" borderId="3" xfId="0" applyFont="1" applyFill="1" applyBorder="1" applyProtection="1">
      <protection locked="0"/>
    </xf>
    <xf numFmtId="0" fontId="11" fillId="0" borderId="0" xfId="0" applyFont="1" applyAlignment="1" applyProtection="1">
      <alignment vertical="top"/>
      <protection locked="0"/>
    </xf>
    <xf numFmtId="20" fontId="11" fillId="2" borderId="3" xfId="0" applyNumberFormat="1" applyFont="1" applyFill="1" applyBorder="1" applyAlignment="1" applyProtection="1">
      <alignment horizontal="center"/>
      <protection locked="0"/>
    </xf>
    <xf numFmtId="20" fontId="11" fillId="2" borderId="0" xfId="0" applyNumberFormat="1" applyFont="1" applyFill="1" applyAlignment="1" applyProtection="1">
      <alignment horizontal="center"/>
      <protection locked="0"/>
    </xf>
    <xf numFmtId="2" fontId="0" fillId="0" borderId="0" xfId="0" applyNumberForma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2" fontId="11" fillId="0" borderId="0" xfId="0" applyNumberFormat="1" applyFont="1" applyFill="1" applyBorder="1" applyProtection="1">
      <protection locked="0"/>
    </xf>
    <xf numFmtId="2" fontId="14" fillId="0" borderId="0" xfId="0" applyNumberFormat="1" applyFont="1" applyFill="1" applyBorder="1"/>
    <xf numFmtId="0" fontId="14" fillId="0" borderId="0" xfId="0" applyFont="1" applyFill="1" applyBorder="1"/>
    <xf numFmtId="0" fontId="11" fillId="0" borderId="0" xfId="0" applyFont="1" applyFill="1" applyBorder="1"/>
    <xf numFmtId="0" fontId="5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2" fontId="9" fillId="0" borderId="8" xfId="0" applyNumberFormat="1" applyFont="1" applyFill="1" applyBorder="1" applyAlignment="1">
      <alignment horizontal="center"/>
    </xf>
    <xf numFmtId="2" fontId="14" fillId="0" borderId="3" xfId="0" applyNumberFormat="1" applyFont="1" applyFill="1" applyBorder="1"/>
    <xf numFmtId="2" fontId="0" fillId="0" borderId="3" xfId="0" applyNumberFormat="1" applyFill="1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5" borderId="0" xfId="0" applyFill="1"/>
    <xf numFmtId="2" fontId="13" fillId="0" borderId="3" xfId="0" applyNumberFormat="1" applyFont="1" applyBorder="1"/>
    <xf numFmtId="0" fontId="5" fillId="0" borderId="3" xfId="0" applyFont="1" applyBorder="1" applyAlignment="1">
      <alignment horizontal="center"/>
    </xf>
    <xf numFmtId="0" fontId="8" fillId="0" borderId="1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5" xfId="0" applyBorder="1" applyAlignment="1">
      <alignment vertic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66" fontId="6" fillId="0" borderId="13" xfId="0" applyNumberFormat="1" applyFont="1" applyBorder="1" applyAlignment="1" applyProtection="1">
      <alignment horizontal="left"/>
      <protection locked="0"/>
    </xf>
    <xf numFmtId="166" fontId="0" fillId="0" borderId="13" xfId="0" applyNumberFormat="1" applyBorder="1" applyAlignment="1">
      <alignment horizontal="left"/>
    </xf>
    <xf numFmtId="166" fontId="0" fillId="0" borderId="2" xfId="0" applyNumberFormat="1" applyBorder="1" applyAlignment="1">
      <alignment horizontal="left"/>
    </xf>
    <xf numFmtId="0" fontId="7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5" fillId="0" borderId="4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28575</xdr:rowOff>
    </xdr:from>
    <xdr:to>
      <xdr:col>0</xdr:col>
      <xdr:colOff>733425</xdr:colOff>
      <xdr:row>3</xdr:row>
      <xdr:rowOff>152400</xdr:rowOff>
    </xdr:to>
    <xdr:pic>
      <xdr:nvPicPr>
        <xdr:cNvPr id="6267" name="Picture 5" descr="CAJU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8575"/>
          <a:ext cx="63817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88"/>
  <sheetViews>
    <sheetView tabSelected="1" topLeftCell="E29" zoomScale="110" zoomScaleNormal="110" workbookViewId="0">
      <selection activeCell="D56" sqref="D56"/>
    </sheetView>
  </sheetViews>
  <sheetFormatPr defaultRowHeight="12.75" x14ac:dyDescent="0.2"/>
  <cols>
    <col min="1" max="1" width="20" customWidth="1"/>
    <col min="2" max="2" width="10.7109375" customWidth="1"/>
    <col min="3" max="3" width="16.42578125" customWidth="1"/>
    <col min="4" max="4" width="9.7109375" customWidth="1"/>
    <col min="5" max="5" width="10.140625" customWidth="1"/>
    <col min="6" max="6" width="12.85546875" bestFit="1" customWidth="1"/>
    <col min="7" max="7" width="12.42578125" bestFit="1" customWidth="1"/>
    <col min="8" max="8" width="10.28515625" customWidth="1"/>
    <col min="9" max="9" width="9.85546875" customWidth="1"/>
    <col min="10" max="11" width="9.7109375" bestFit="1" customWidth="1"/>
    <col min="12" max="12" width="10.140625" customWidth="1"/>
    <col min="13" max="13" width="10.5703125" bestFit="1" customWidth="1"/>
    <col min="14" max="14" width="9.42578125" bestFit="1" customWidth="1"/>
    <col min="15" max="16" width="9" customWidth="1"/>
    <col min="17" max="17" width="11" customWidth="1"/>
    <col min="18" max="18" width="9.42578125" customWidth="1"/>
    <col min="19" max="19" width="9.5703125" bestFit="1" customWidth="1"/>
    <col min="20" max="20" width="9.5703125" customWidth="1"/>
    <col min="21" max="21" width="12.42578125" bestFit="1" customWidth="1"/>
    <col min="22" max="22" width="11.28515625" bestFit="1" customWidth="1"/>
  </cols>
  <sheetData>
    <row r="1" spans="1:24" x14ac:dyDescent="0.2">
      <c r="A1" s="141" t="s">
        <v>19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3"/>
    </row>
    <row r="2" spans="1:24" x14ac:dyDescent="0.2">
      <c r="A2" s="144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6"/>
    </row>
    <row r="3" spans="1:24" ht="15" x14ac:dyDescent="0.25">
      <c r="A3" s="129" t="s">
        <v>66</v>
      </c>
      <c r="B3" s="130"/>
      <c r="C3" s="130"/>
      <c r="D3" s="130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0" t="s">
        <v>20</v>
      </c>
      <c r="T3" s="10"/>
      <c r="U3" s="41">
        <v>1</v>
      </c>
      <c r="V3" s="42" t="s">
        <v>4</v>
      </c>
    </row>
    <row r="4" spans="1:24" ht="15.75" thickBot="1" x14ac:dyDescent="0.3">
      <c r="A4" s="131"/>
      <c r="B4" s="130"/>
      <c r="C4" s="130"/>
      <c r="D4" s="130"/>
      <c r="E4" s="1"/>
      <c r="F4" s="2"/>
      <c r="G4" s="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0" t="s">
        <v>21</v>
      </c>
      <c r="T4" s="138">
        <v>42643</v>
      </c>
      <c r="U4" s="139"/>
      <c r="V4" s="140"/>
    </row>
    <row r="5" spans="1:24" ht="15.75" thickBot="1" x14ac:dyDescent="0.3">
      <c r="A5" s="11"/>
      <c r="B5" s="12" t="s">
        <v>13</v>
      </c>
      <c r="C5" s="12" t="s">
        <v>16</v>
      </c>
      <c r="D5" s="13" t="s">
        <v>17</v>
      </c>
      <c r="E5" s="132" t="s">
        <v>28</v>
      </c>
      <c r="F5" s="133"/>
      <c r="G5" s="133"/>
      <c r="H5" s="133"/>
      <c r="I5" s="133"/>
      <c r="J5" s="133"/>
      <c r="K5" s="134"/>
      <c r="L5" s="132" t="s">
        <v>22</v>
      </c>
      <c r="M5" s="133"/>
      <c r="N5" s="133"/>
      <c r="O5" s="134"/>
      <c r="P5" s="118" t="s">
        <v>64</v>
      </c>
      <c r="Q5" s="147"/>
      <c r="R5" s="148"/>
      <c r="S5" s="148"/>
      <c r="T5" s="148"/>
      <c r="U5" s="148"/>
      <c r="V5" s="149"/>
      <c r="X5" s="48"/>
    </row>
    <row r="6" spans="1:24" ht="15.75" thickBot="1" x14ac:dyDescent="0.3">
      <c r="A6" s="11" t="s">
        <v>41</v>
      </c>
      <c r="B6" s="26">
        <v>16.100000000000001</v>
      </c>
      <c r="C6" s="26">
        <v>13.78</v>
      </c>
      <c r="D6" s="52">
        <f>IF(SUM(B6:C6)&gt;1,((C6/B6)*100)," ")</f>
        <v>85.590062111801231</v>
      </c>
      <c r="E6" s="9" t="s">
        <v>1</v>
      </c>
      <c r="F6" s="25" t="s">
        <v>38</v>
      </c>
      <c r="G6" s="9" t="s">
        <v>39</v>
      </c>
      <c r="H6" s="9" t="s">
        <v>40</v>
      </c>
      <c r="I6" s="9" t="s">
        <v>13</v>
      </c>
      <c r="J6" s="101" t="s">
        <v>34</v>
      </c>
      <c r="K6" s="9" t="s">
        <v>2</v>
      </c>
      <c r="L6" s="9" t="s">
        <v>1</v>
      </c>
      <c r="M6" s="9" t="s">
        <v>13</v>
      </c>
      <c r="N6" s="9" t="s">
        <v>34</v>
      </c>
      <c r="O6" s="9" t="s">
        <v>2</v>
      </c>
      <c r="P6" s="120" t="s">
        <v>65</v>
      </c>
      <c r="Q6" s="7" t="s">
        <v>32</v>
      </c>
      <c r="R6" s="6"/>
      <c r="S6" s="6" t="s">
        <v>7</v>
      </c>
      <c r="T6" s="6"/>
      <c r="U6" s="6" t="s">
        <v>7</v>
      </c>
      <c r="V6" s="6"/>
    </row>
    <row r="7" spans="1:24" ht="13.5" thickBot="1" x14ac:dyDescent="0.25">
      <c r="A7" s="8">
        <v>0.45833333333333331</v>
      </c>
      <c r="B7" s="126">
        <v>16.899999999999999</v>
      </c>
      <c r="C7" s="26">
        <v>14.7</v>
      </c>
      <c r="D7" s="52">
        <f>IF(SUM(B7:C7)&gt;1,((C7/B7)*100)," ")</f>
        <v>86.982248520710058</v>
      </c>
      <c r="E7" s="87" t="s">
        <v>67</v>
      </c>
      <c r="F7" s="27">
        <v>2900</v>
      </c>
      <c r="G7" s="27">
        <v>1</v>
      </c>
      <c r="H7" s="27">
        <v>7</v>
      </c>
      <c r="I7" s="26">
        <v>91.6</v>
      </c>
      <c r="J7" s="26">
        <v>77.239999999999995</v>
      </c>
      <c r="K7" s="52">
        <f t="shared" ref="K7:K35" si="0">IF(SUM(I7:J7)&gt;1,((J7/I7)*100)," ")</f>
        <v>84.32314410480349</v>
      </c>
      <c r="L7" s="38" t="s">
        <v>67</v>
      </c>
      <c r="M7" s="26">
        <v>79.8</v>
      </c>
      <c r="N7" s="26">
        <v>57.08</v>
      </c>
      <c r="O7" s="52">
        <f>IF(SUM(M7:N7)&gt;1,((N7/M7)*100)," ")</f>
        <v>71.528822055137837</v>
      </c>
      <c r="P7" s="62">
        <f>IF(SUM(I7:M7)&gt;1,(((K7-O7)/(100-O7))*100)," ")</f>
        <v>44.937803677962975</v>
      </c>
      <c r="Q7" s="5">
        <v>0.29166666666666669</v>
      </c>
      <c r="R7" s="27"/>
      <c r="S7" s="5">
        <v>0.625</v>
      </c>
      <c r="T7" s="27"/>
      <c r="U7" s="5">
        <v>0.95833333333333337</v>
      </c>
      <c r="V7" s="27">
        <v>6.39</v>
      </c>
    </row>
    <row r="8" spans="1:24" ht="13.5" thickBot="1" x14ac:dyDescent="0.25">
      <c r="A8" s="8">
        <v>0.79166666666666663</v>
      </c>
      <c r="B8" s="26">
        <v>16.600000000000001</v>
      </c>
      <c r="C8" s="26">
        <v>14.39</v>
      </c>
      <c r="D8" s="52">
        <f>IF(SUM(B8:C8)&gt;1,((C8/B8)*100)," ")</f>
        <v>86.686746987951807</v>
      </c>
      <c r="E8" s="87" t="s">
        <v>68</v>
      </c>
      <c r="F8" s="27">
        <v>3000</v>
      </c>
      <c r="G8" s="27">
        <v>2</v>
      </c>
      <c r="H8" s="27">
        <v>6</v>
      </c>
      <c r="I8" s="26">
        <v>91</v>
      </c>
      <c r="J8" s="26">
        <v>76.72</v>
      </c>
      <c r="K8" s="52">
        <f t="shared" si="0"/>
        <v>84.307692307692307</v>
      </c>
      <c r="L8" s="38"/>
      <c r="M8" s="26">
        <v>80.400000000000006</v>
      </c>
      <c r="N8" s="26">
        <v>55.32</v>
      </c>
      <c r="O8" s="52">
        <f>IF(SUM(M8:N8)&gt;1,((N8/M8)*100)," ")</f>
        <v>68.805970149253724</v>
      </c>
      <c r="P8" s="62">
        <f t="shared" ref="P8:P34" si="1">IF(SUM(I8:M8)&gt;1,(((K8-O8)/(100-O8))*100)," ")</f>
        <v>49.694516010305492</v>
      </c>
      <c r="Q8" s="5">
        <v>0.33333333333333331</v>
      </c>
      <c r="R8" s="27"/>
      <c r="S8" s="5">
        <v>0.66666666666666663</v>
      </c>
      <c r="T8" s="27">
        <v>6.42</v>
      </c>
      <c r="U8" s="5">
        <v>0.5</v>
      </c>
      <c r="V8" s="27">
        <v>6.41</v>
      </c>
    </row>
    <row r="9" spans="1:24" ht="13.5" thickBot="1" x14ac:dyDescent="0.25">
      <c r="A9" s="8">
        <v>0.125</v>
      </c>
      <c r="B9" s="91">
        <f>ROUND(IF(SUM(B6:B8)&gt;1,SUM(B6:B8)/COUNT(B6:B8)," " ),2)</f>
        <v>16.53</v>
      </c>
      <c r="C9" s="91">
        <f>ROUND(IF(SUM(C6:C8)&gt;1,SUM(C6:C8)/COUNT(C6:C8)," " ),2)</f>
        <v>14.29</v>
      </c>
      <c r="D9" s="92">
        <f>ROUND(IF(SUM(B9:C9)&gt;1,((C9/B9)*100)," "),2)</f>
        <v>86.45</v>
      </c>
      <c r="E9" s="87"/>
      <c r="F9" s="27">
        <v>3000</v>
      </c>
      <c r="G9" s="27">
        <v>3</v>
      </c>
      <c r="H9" s="27">
        <v>7</v>
      </c>
      <c r="I9" s="26">
        <v>94</v>
      </c>
      <c r="J9" s="26">
        <v>78.56</v>
      </c>
      <c r="K9" s="52">
        <f t="shared" si="0"/>
        <v>83.574468085106389</v>
      </c>
      <c r="L9" s="38"/>
      <c r="M9" s="26">
        <v>81.599999999999994</v>
      </c>
      <c r="N9" s="26">
        <v>55.6</v>
      </c>
      <c r="O9" s="52">
        <f>IF(SUM(M9:N9)&gt;1,((N9/M9)*100)," ")</f>
        <v>68.137254901960787</v>
      </c>
      <c r="P9" s="62">
        <f t="shared" si="1"/>
        <v>48.449099836333893</v>
      </c>
      <c r="Q9" s="5">
        <v>0.375</v>
      </c>
      <c r="R9" s="27"/>
      <c r="S9" s="5">
        <v>0.70833333333333337</v>
      </c>
      <c r="T9" s="27">
        <v>6.46</v>
      </c>
      <c r="U9" s="5">
        <v>4.1666666666666664E-2</v>
      </c>
      <c r="V9" s="27">
        <v>6.43</v>
      </c>
    </row>
    <row r="10" spans="1:24" ht="15.75" thickBot="1" x14ac:dyDescent="0.3">
      <c r="A10" s="11" t="s">
        <v>9</v>
      </c>
      <c r="B10" s="12" t="s">
        <v>13</v>
      </c>
      <c r="C10" s="12"/>
      <c r="D10" s="13" t="s">
        <v>17</v>
      </c>
      <c r="E10" s="87"/>
      <c r="F10" s="27"/>
      <c r="G10" s="27"/>
      <c r="H10" s="27"/>
      <c r="I10" s="26"/>
      <c r="J10" s="26"/>
      <c r="K10" s="52" t="str">
        <f t="shared" si="0"/>
        <v xml:space="preserve"> </v>
      </c>
      <c r="L10" s="38"/>
      <c r="M10" s="26"/>
      <c r="N10" s="26"/>
      <c r="O10" s="52" t="str">
        <f t="shared" ref="O10:O26" si="2">IF(SUM(M10:N10)&gt;1,((N10/M10)*100)," ")</f>
        <v xml:space="preserve"> </v>
      </c>
      <c r="P10" s="62" t="str">
        <f t="shared" si="1"/>
        <v xml:space="preserve"> </v>
      </c>
      <c r="Q10" s="5">
        <v>0.41666666666666669</v>
      </c>
      <c r="R10" s="27"/>
      <c r="S10" s="5">
        <v>0.75</v>
      </c>
      <c r="T10" s="27">
        <v>6.4</v>
      </c>
      <c r="U10" s="5">
        <v>8.3333333333333329E-2</v>
      </c>
      <c r="V10" s="27">
        <v>6.6</v>
      </c>
    </row>
    <row r="11" spans="1:24" ht="13.5" thickBot="1" x14ac:dyDescent="0.25">
      <c r="A11" s="8">
        <v>0.45833333333333331</v>
      </c>
      <c r="B11" s="26">
        <v>11.6</v>
      </c>
      <c r="C11" s="27">
        <v>9.7899999999999991</v>
      </c>
      <c r="D11" s="52">
        <f>IF(SUM(B11:C11)&gt;1,((C11/B11)*100)," ")</f>
        <v>84.396551724137922</v>
      </c>
      <c r="E11" s="87"/>
      <c r="F11" s="27"/>
      <c r="G11" s="27"/>
      <c r="H11" s="27"/>
      <c r="I11" s="26"/>
      <c r="J11" s="26"/>
      <c r="K11" s="52" t="str">
        <f t="shared" si="0"/>
        <v xml:space="preserve"> </v>
      </c>
      <c r="L11" s="38"/>
      <c r="M11" s="26"/>
      <c r="N11" s="26"/>
      <c r="O11" s="52" t="str">
        <f t="shared" si="2"/>
        <v xml:space="preserve"> </v>
      </c>
      <c r="P11" s="62" t="str">
        <f t="shared" si="1"/>
        <v xml:space="preserve"> </v>
      </c>
      <c r="Q11" s="5">
        <v>0.45833333333333331</v>
      </c>
      <c r="R11" s="27"/>
      <c r="S11" s="5" t="s">
        <v>35</v>
      </c>
      <c r="T11" s="27">
        <v>6.36</v>
      </c>
      <c r="U11" s="5">
        <v>0.125</v>
      </c>
      <c r="V11" s="27">
        <v>6.42</v>
      </c>
    </row>
    <row r="12" spans="1:24" ht="13.5" thickBot="1" x14ac:dyDescent="0.25">
      <c r="A12" s="8">
        <v>0.79166666666666663</v>
      </c>
      <c r="B12" s="26">
        <v>11.3</v>
      </c>
      <c r="C12" s="27">
        <v>9.5299999999999994</v>
      </c>
      <c r="D12" s="52">
        <f>IF(SUM(B12:C12)&gt;1,((C12/B12)*100)," ")</f>
        <v>84.336283185840699</v>
      </c>
      <c r="E12" s="87"/>
      <c r="F12" s="27"/>
      <c r="G12" s="27"/>
      <c r="H12" s="27"/>
      <c r="I12" s="26"/>
      <c r="J12" s="26"/>
      <c r="K12" s="52" t="str">
        <f t="shared" si="0"/>
        <v xml:space="preserve"> </v>
      </c>
      <c r="L12" s="38"/>
      <c r="M12" s="26"/>
      <c r="N12" s="27"/>
      <c r="O12" s="52" t="str">
        <f t="shared" si="2"/>
        <v xml:space="preserve"> </v>
      </c>
      <c r="P12" s="62" t="str">
        <f t="shared" si="1"/>
        <v xml:space="preserve"> </v>
      </c>
      <c r="Q12" s="5">
        <v>0.5</v>
      </c>
      <c r="R12" s="27">
        <v>6.18</v>
      </c>
      <c r="S12" s="5">
        <v>0.83333333333333337</v>
      </c>
      <c r="T12" s="27">
        <v>6.34</v>
      </c>
      <c r="U12" s="5">
        <v>0.16666666666666666</v>
      </c>
      <c r="V12" s="27">
        <v>6.67</v>
      </c>
    </row>
    <row r="13" spans="1:24" ht="13.5" thickBot="1" x14ac:dyDescent="0.25">
      <c r="A13" s="8">
        <v>0.125</v>
      </c>
      <c r="B13" s="26">
        <v>10.8</v>
      </c>
      <c r="C13" s="27">
        <v>9.0399999999999991</v>
      </c>
      <c r="D13" s="52">
        <f>IF(SUM(B13:C13)&gt;1,((C13/B13)*100)," ")</f>
        <v>83.703703703703695</v>
      </c>
      <c r="E13" s="90"/>
      <c r="F13" s="27"/>
      <c r="G13" s="27"/>
      <c r="H13" s="27"/>
      <c r="I13" s="26"/>
      <c r="J13" s="26"/>
      <c r="K13" s="52" t="str">
        <f t="shared" si="0"/>
        <v xml:space="preserve"> </v>
      </c>
      <c r="L13" s="38"/>
      <c r="M13" s="26"/>
      <c r="N13" s="27"/>
      <c r="O13" s="52" t="str">
        <f t="shared" si="2"/>
        <v xml:space="preserve"> </v>
      </c>
      <c r="P13" s="62" t="str">
        <f t="shared" si="1"/>
        <v xml:space="preserve"> </v>
      </c>
      <c r="Q13" s="5">
        <v>0.54166666666666663</v>
      </c>
      <c r="R13" s="27">
        <v>6.5</v>
      </c>
      <c r="S13" s="5">
        <v>0.875</v>
      </c>
      <c r="T13" s="27">
        <v>6.39</v>
      </c>
      <c r="U13" s="5">
        <v>0.20833333333333334</v>
      </c>
      <c r="V13" s="27">
        <v>6.75</v>
      </c>
    </row>
    <row r="14" spans="1:24" ht="13.5" thickBot="1" x14ac:dyDescent="0.25">
      <c r="A14" s="14" t="s">
        <v>0</v>
      </c>
      <c r="B14" s="91">
        <f>ROUND(IF(SUM(B11:B13)&gt;1,SUM(B11:B13)/COUNT(B11:B13)," " ),2)</f>
        <v>11.23</v>
      </c>
      <c r="C14" s="91">
        <f>ROUND(IF(SUM(C11:C13)&gt;1,SUM(C11:C13)/COUNT(C11:C13)," " ),2)</f>
        <v>9.4499999999999993</v>
      </c>
      <c r="D14" s="92">
        <f>ROUND(IF(SUM(B14:C14)&gt;1,((C14/B14)*100)," "),2)</f>
        <v>84.15</v>
      </c>
      <c r="E14" s="87"/>
      <c r="F14" s="27"/>
      <c r="G14" s="27"/>
      <c r="H14" s="27"/>
      <c r="I14" s="26"/>
      <c r="J14" s="26"/>
      <c r="K14" s="52" t="str">
        <f t="shared" si="0"/>
        <v xml:space="preserve"> </v>
      </c>
      <c r="L14" s="38"/>
      <c r="M14" s="26"/>
      <c r="N14" s="27"/>
      <c r="O14" s="52" t="str">
        <f t="shared" si="2"/>
        <v xml:space="preserve"> </v>
      </c>
      <c r="P14" s="62" t="str">
        <f t="shared" si="1"/>
        <v xml:space="preserve"> </v>
      </c>
      <c r="Q14" s="53">
        <v>0.58333333333333337</v>
      </c>
      <c r="R14" s="37">
        <v>6.39</v>
      </c>
      <c r="S14" s="53">
        <v>0.91666666666666663</v>
      </c>
      <c r="T14" s="37">
        <v>6.38</v>
      </c>
      <c r="U14" s="53">
        <v>0.25</v>
      </c>
      <c r="V14" s="37"/>
    </row>
    <row r="15" spans="1:24" ht="18.75" thickBot="1" x14ac:dyDescent="0.3">
      <c r="A15" s="11" t="s">
        <v>15</v>
      </c>
      <c r="B15" s="12" t="s">
        <v>13</v>
      </c>
      <c r="C15" s="12" t="s">
        <v>16</v>
      </c>
      <c r="D15" s="13" t="s">
        <v>17</v>
      </c>
      <c r="E15" s="87"/>
      <c r="F15" s="27"/>
      <c r="G15" s="27"/>
      <c r="H15" s="27"/>
      <c r="I15" s="26"/>
      <c r="J15" s="26"/>
      <c r="K15" s="52" t="str">
        <f t="shared" si="0"/>
        <v xml:space="preserve"> </v>
      </c>
      <c r="L15" s="38"/>
      <c r="M15" s="26"/>
      <c r="N15" s="27"/>
      <c r="O15" s="52" t="str">
        <f t="shared" si="2"/>
        <v xml:space="preserve"> </v>
      </c>
      <c r="P15" s="62" t="str">
        <f t="shared" si="1"/>
        <v xml:space="preserve"> </v>
      </c>
      <c r="Q15" s="61" t="s">
        <v>63</v>
      </c>
      <c r="R15" s="54"/>
      <c r="S15" s="55"/>
      <c r="T15" s="54"/>
      <c r="U15" s="55"/>
      <c r="V15" s="127">
        <f>IF(SUM(R7:R14,T7:T14,V7:V14)&gt;1,SUM(R7:R14,T7:T14,V7:V14)/COUNT(R7:R14,T7:T14,V7:V14)," " )</f>
        <v>6.4405882352941166</v>
      </c>
      <c r="W15" s="60"/>
    </row>
    <row r="16" spans="1:24" ht="15.75" thickBot="1" x14ac:dyDescent="0.3">
      <c r="A16" s="8">
        <v>0.45833333333333331</v>
      </c>
      <c r="B16" s="26">
        <v>2.9</v>
      </c>
      <c r="C16" s="26">
        <v>2.2599999999999998</v>
      </c>
      <c r="D16" s="52">
        <f>IF(SUM(B16:C16)&gt;1,((C16/B16)*100)," ")</f>
        <v>77.931034482758619</v>
      </c>
      <c r="E16" s="87"/>
      <c r="F16" s="27"/>
      <c r="G16" s="105"/>
      <c r="H16" s="27"/>
      <c r="I16" s="26"/>
      <c r="J16" s="27"/>
      <c r="K16" s="52" t="str">
        <f t="shared" si="0"/>
        <v xml:space="preserve"> </v>
      </c>
      <c r="L16" s="38"/>
      <c r="M16" s="26"/>
      <c r="N16" s="26"/>
      <c r="O16" s="52" t="str">
        <f t="shared" si="2"/>
        <v xml:space="preserve"> </v>
      </c>
      <c r="P16" s="62" t="str">
        <f t="shared" si="1"/>
        <v xml:space="preserve"> </v>
      </c>
      <c r="Q16" s="135"/>
      <c r="R16" s="136"/>
      <c r="S16" s="136"/>
      <c r="T16" s="136"/>
      <c r="U16" s="136"/>
      <c r="V16" s="137"/>
    </row>
    <row r="17" spans="1:25" ht="13.5" thickBot="1" x14ac:dyDescent="0.25">
      <c r="A17" s="8">
        <v>0.79166666666666663</v>
      </c>
      <c r="B17" s="95">
        <v>3.1</v>
      </c>
      <c r="C17" s="26">
        <v>2.48</v>
      </c>
      <c r="D17" s="52">
        <f>IF(SUM(B17:C17)&gt;1,((C17/B17)*100)," ")</f>
        <v>80</v>
      </c>
      <c r="E17" s="87"/>
      <c r="F17" s="46"/>
      <c r="G17" s="27"/>
      <c r="H17" s="27"/>
      <c r="I17" s="26"/>
      <c r="J17" s="27"/>
      <c r="K17" s="52" t="str">
        <f t="shared" si="0"/>
        <v xml:space="preserve"> </v>
      </c>
      <c r="L17" s="38"/>
      <c r="M17" s="26"/>
      <c r="N17" s="26"/>
      <c r="O17" s="52" t="str">
        <f t="shared" si="2"/>
        <v xml:space="preserve"> </v>
      </c>
      <c r="P17" s="62" t="str">
        <f t="shared" si="1"/>
        <v xml:space="preserve"> </v>
      </c>
      <c r="Q17" s="3"/>
      <c r="R17" s="21" t="s">
        <v>23</v>
      </c>
      <c r="S17" s="22"/>
      <c r="T17" s="23" t="s">
        <v>24</v>
      </c>
      <c r="U17" s="24"/>
      <c r="V17" s="3"/>
    </row>
    <row r="18" spans="1:25" ht="13.5" thickBot="1" x14ac:dyDescent="0.25">
      <c r="A18" s="8">
        <v>0.125</v>
      </c>
      <c r="B18" s="26">
        <v>2.8</v>
      </c>
      <c r="C18" s="26">
        <v>2.12</v>
      </c>
      <c r="D18" s="52">
        <f>IF(SUM(B18:C18)&gt;1,((C18/B18)*100)," ")</f>
        <v>75.714285714285722</v>
      </c>
      <c r="E18" s="87"/>
      <c r="F18" s="27"/>
      <c r="G18" s="27"/>
      <c r="H18" s="27"/>
      <c r="I18" s="26"/>
      <c r="J18" s="27"/>
      <c r="K18" s="52" t="str">
        <f t="shared" si="0"/>
        <v xml:space="preserve"> </v>
      </c>
      <c r="L18" s="59"/>
      <c r="M18" s="95"/>
      <c r="N18" s="27"/>
      <c r="O18" s="52" t="str">
        <f t="shared" si="2"/>
        <v xml:space="preserve"> </v>
      </c>
      <c r="P18" s="62" t="str">
        <f t="shared" si="1"/>
        <v xml:space="preserve"> </v>
      </c>
      <c r="Q18" s="56" t="s">
        <v>25</v>
      </c>
      <c r="R18" s="9" t="s">
        <v>27</v>
      </c>
      <c r="S18" s="9" t="s">
        <v>26</v>
      </c>
      <c r="T18" s="9" t="s">
        <v>27</v>
      </c>
      <c r="U18" s="18" t="s">
        <v>26</v>
      </c>
      <c r="V18" s="3"/>
      <c r="Y18" t="s">
        <v>4</v>
      </c>
    </row>
    <row r="19" spans="1:25" ht="13.5" thickBot="1" x14ac:dyDescent="0.25">
      <c r="A19" s="14" t="s">
        <v>0</v>
      </c>
      <c r="B19" s="91">
        <f>ROUND(IF(SUM(B16:B18)&gt;1,SUM(B16:B18)/COUNT(B16:B18)," " ),2)</f>
        <v>2.93</v>
      </c>
      <c r="C19" s="91">
        <f>ROUND(IF(SUM(C16:C18)&gt;1,SUM(C16:C18)/COUNT(C16:C18)," " ),2)</f>
        <v>2.29</v>
      </c>
      <c r="D19" s="92">
        <f>ROUND(IF(SUM(B19:C19)&gt;1,((C19/B19)*100)," "),2)</f>
        <v>78.16</v>
      </c>
      <c r="E19" s="87"/>
      <c r="F19" s="27"/>
      <c r="G19" s="27"/>
      <c r="H19" s="27"/>
      <c r="I19" s="26"/>
      <c r="J19" s="27"/>
      <c r="K19" s="52" t="str">
        <f t="shared" si="0"/>
        <v xml:space="preserve"> </v>
      </c>
      <c r="L19" s="59"/>
      <c r="M19" s="95"/>
      <c r="N19" s="27"/>
      <c r="O19" s="52" t="str">
        <f t="shared" si="2"/>
        <v xml:space="preserve"> </v>
      </c>
      <c r="P19" s="62" t="str">
        <f t="shared" si="1"/>
        <v xml:space="preserve"> </v>
      </c>
      <c r="Q19" s="57">
        <v>1</v>
      </c>
      <c r="R19" s="26"/>
      <c r="S19" s="27"/>
      <c r="T19" s="26"/>
      <c r="U19" s="27"/>
      <c r="V19" s="15"/>
    </row>
    <row r="20" spans="1:25" ht="15.75" thickBot="1" x14ac:dyDescent="0.3">
      <c r="A20" s="11" t="s">
        <v>31</v>
      </c>
      <c r="B20" s="12"/>
      <c r="C20" s="12" t="s">
        <v>16</v>
      </c>
      <c r="D20" s="13" t="s">
        <v>17</v>
      </c>
      <c r="E20" s="90"/>
      <c r="F20" s="27"/>
      <c r="G20" s="27"/>
      <c r="H20" s="27"/>
      <c r="I20" s="26"/>
      <c r="J20" s="27"/>
      <c r="K20" s="52" t="str">
        <f t="shared" si="0"/>
        <v xml:space="preserve"> </v>
      </c>
      <c r="L20" s="59"/>
      <c r="M20" s="26"/>
      <c r="N20" s="27"/>
      <c r="O20" s="52" t="str">
        <f t="shared" si="2"/>
        <v xml:space="preserve"> </v>
      </c>
      <c r="P20" s="62" t="str">
        <f t="shared" si="1"/>
        <v xml:space="preserve"> </v>
      </c>
      <c r="Q20" s="57">
        <v>2</v>
      </c>
      <c r="R20" s="51"/>
      <c r="S20" s="27"/>
      <c r="T20" s="26"/>
      <c r="U20" s="27"/>
      <c r="V20" s="16"/>
    </row>
    <row r="21" spans="1:25" ht="13.5" thickBot="1" x14ac:dyDescent="0.25">
      <c r="A21" s="8">
        <v>0.45833333333333331</v>
      </c>
      <c r="B21" s="26">
        <v>9.6</v>
      </c>
      <c r="C21" s="26">
        <v>8.2899999999999991</v>
      </c>
      <c r="D21" s="52">
        <f>IF(SUM(B21:C21)&gt;1,((C21/B21)*100)," ")</f>
        <v>86.354166666666671</v>
      </c>
      <c r="E21" s="90"/>
      <c r="F21" s="27"/>
      <c r="G21" s="27"/>
      <c r="H21" s="27"/>
      <c r="I21" s="26"/>
      <c r="J21" s="27"/>
      <c r="K21" s="52" t="str">
        <f t="shared" si="0"/>
        <v xml:space="preserve"> </v>
      </c>
      <c r="L21" s="59"/>
      <c r="M21" s="26"/>
      <c r="N21" s="27"/>
      <c r="O21" s="52" t="str">
        <f t="shared" si="2"/>
        <v xml:space="preserve"> </v>
      </c>
      <c r="P21" s="62" t="str">
        <f t="shared" si="1"/>
        <v xml:space="preserve"> </v>
      </c>
      <c r="Q21" s="57">
        <v>3</v>
      </c>
      <c r="R21" s="26"/>
      <c r="S21" s="27"/>
      <c r="T21" s="26"/>
      <c r="U21" s="27"/>
      <c r="V21" s="16"/>
    </row>
    <row r="22" spans="1:25" ht="13.5" thickBot="1" x14ac:dyDescent="0.25">
      <c r="A22" s="8">
        <v>0.79166666666666663</v>
      </c>
      <c r="B22" s="26">
        <v>11.5</v>
      </c>
      <c r="C22" s="26">
        <v>9.76</v>
      </c>
      <c r="D22" s="52">
        <f>IF(SUM(B22:C22)&gt;1,((C22/B22)*100)," ")</f>
        <v>84.869565217391312</v>
      </c>
      <c r="E22" s="90"/>
      <c r="F22" s="27"/>
      <c r="G22" s="27"/>
      <c r="H22" s="27"/>
      <c r="I22" s="26"/>
      <c r="J22" s="27"/>
      <c r="K22" s="52" t="str">
        <f t="shared" si="0"/>
        <v xml:space="preserve"> </v>
      </c>
      <c r="L22" s="59"/>
      <c r="M22" s="26"/>
      <c r="N22" s="27"/>
      <c r="O22" s="52" t="str">
        <f t="shared" si="2"/>
        <v xml:space="preserve"> </v>
      </c>
      <c r="P22" s="62"/>
      <c r="Q22" s="57">
        <v>4</v>
      </c>
      <c r="R22" s="26"/>
      <c r="S22" s="27"/>
      <c r="T22" s="26"/>
      <c r="U22" s="27"/>
      <c r="V22" s="16"/>
    </row>
    <row r="23" spans="1:25" ht="13.5" thickBot="1" x14ac:dyDescent="0.25">
      <c r="A23" s="8">
        <v>0.125</v>
      </c>
      <c r="B23" s="26">
        <v>11.3</v>
      </c>
      <c r="C23" s="26">
        <v>9.8699999999999992</v>
      </c>
      <c r="D23" s="52">
        <f>IF(SUM(B23:C23)&gt;1,((C23/B23)*100)," ")</f>
        <v>87.345132743362825</v>
      </c>
      <c r="E23" s="90"/>
      <c r="F23" s="27"/>
      <c r="G23" s="27"/>
      <c r="H23" s="27"/>
      <c r="I23" s="26"/>
      <c r="J23" s="27"/>
      <c r="K23" s="52" t="str">
        <f t="shared" si="0"/>
        <v xml:space="preserve"> </v>
      </c>
      <c r="L23" s="59"/>
      <c r="M23" s="26"/>
      <c r="N23" s="27"/>
      <c r="O23" s="52" t="str">
        <f t="shared" si="2"/>
        <v xml:space="preserve"> </v>
      </c>
      <c r="P23" s="62" t="str">
        <f t="shared" si="1"/>
        <v xml:space="preserve"> </v>
      </c>
      <c r="Q23" s="20">
        <v>5</v>
      </c>
      <c r="R23" s="26"/>
      <c r="S23" s="27"/>
      <c r="T23" s="26"/>
      <c r="U23" s="27"/>
      <c r="V23" s="17"/>
    </row>
    <row r="24" spans="1:25" ht="13.5" thickBot="1" x14ac:dyDescent="0.25">
      <c r="A24" s="14" t="s">
        <v>0</v>
      </c>
      <c r="B24" s="91">
        <f>ROUND(IF(SUM(B21:B23)&gt;1,SUM(B21:B23)/COUNT(B21:B23)," " ),2)</f>
        <v>10.8</v>
      </c>
      <c r="C24" s="91">
        <f>ROUND(IF(SUM(C21:C23)&gt;1,SUM(C21:C23)/COUNT(C21:C23)," " ),2)</f>
        <v>9.31</v>
      </c>
      <c r="D24" s="92">
        <f>ROUND(IF(SUM(B24:C24)&gt;1,((C24/B24)*100)," "),2)</f>
        <v>86.2</v>
      </c>
      <c r="E24" s="90"/>
      <c r="F24" s="27"/>
      <c r="G24" s="27"/>
      <c r="H24" s="27"/>
      <c r="I24" s="27"/>
      <c r="J24" s="27"/>
      <c r="K24" s="52"/>
      <c r="L24" s="59"/>
      <c r="M24" s="26"/>
      <c r="N24" s="27"/>
      <c r="O24" s="52" t="str">
        <f t="shared" si="2"/>
        <v xml:space="preserve"> </v>
      </c>
      <c r="P24" s="62" t="str">
        <f t="shared" si="1"/>
        <v xml:space="preserve"> </v>
      </c>
      <c r="Q24" s="20">
        <v>6</v>
      </c>
      <c r="R24" s="26"/>
      <c r="S24" s="27"/>
      <c r="T24" s="26"/>
      <c r="U24" s="27"/>
      <c r="V24" s="4"/>
    </row>
    <row r="25" spans="1:25" ht="15.75" thickBot="1" x14ac:dyDescent="0.3">
      <c r="A25" s="11" t="s">
        <v>8</v>
      </c>
      <c r="B25" s="12" t="s">
        <v>13</v>
      </c>
      <c r="C25" s="12" t="s">
        <v>16</v>
      </c>
      <c r="D25" s="13" t="s">
        <v>17</v>
      </c>
      <c r="E25" s="89"/>
      <c r="F25" s="27"/>
      <c r="G25" s="27"/>
      <c r="H25" s="37"/>
      <c r="I25" s="27"/>
      <c r="J25" s="27"/>
      <c r="K25" s="52"/>
      <c r="L25" s="59"/>
      <c r="M25" s="26"/>
      <c r="N25" s="26"/>
      <c r="O25" s="52" t="str">
        <f t="shared" si="2"/>
        <v xml:space="preserve"> </v>
      </c>
      <c r="P25" s="62" t="str">
        <f t="shared" si="1"/>
        <v xml:space="preserve"> </v>
      </c>
      <c r="Q25" s="9"/>
      <c r="R25" s="40"/>
      <c r="S25" s="49" t="s">
        <v>4</v>
      </c>
      <c r="T25" s="39"/>
      <c r="U25" s="39"/>
      <c r="V25" s="39"/>
    </row>
    <row r="26" spans="1:25" ht="14.25" thickTop="1" thickBot="1" x14ac:dyDescent="0.25">
      <c r="A26" s="8">
        <v>0.45833333333333331</v>
      </c>
      <c r="B26" s="26">
        <v>61.9</v>
      </c>
      <c r="C26" s="26">
        <v>52.72</v>
      </c>
      <c r="D26" s="52">
        <f>IF(SUM(B26:C26)&gt;1,((C26/B26)*100)," ")</f>
        <v>85.169628432956372</v>
      </c>
      <c r="E26" s="89"/>
      <c r="F26" s="27"/>
      <c r="G26" s="78"/>
      <c r="H26" s="125"/>
      <c r="I26" s="79"/>
      <c r="J26" s="27"/>
      <c r="K26" s="52"/>
      <c r="L26" s="59"/>
      <c r="M26" s="26"/>
      <c r="N26" s="26"/>
      <c r="O26" s="52" t="str">
        <f t="shared" si="2"/>
        <v xml:space="preserve"> </v>
      </c>
      <c r="P26" s="62" t="str">
        <f t="shared" si="1"/>
        <v xml:space="preserve"> </v>
      </c>
      <c r="Q26" s="34" t="s">
        <v>33</v>
      </c>
      <c r="R26" s="47"/>
      <c r="S26" s="28"/>
      <c r="T26" s="28"/>
      <c r="U26" s="28"/>
      <c r="V26" s="29"/>
    </row>
    <row r="27" spans="1:25" ht="14.25" thickTop="1" thickBot="1" x14ac:dyDescent="0.25">
      <c r="A27" s="8">
        <v>0.79166666666666663</v>
      </c>
      <c r="B27" s="26">
        <v>50.8</v>
      </c>
      <c r="C27" s="26">
        <v>42.08</v>
      </c>
      <c r="D27" s="52">
        <f>IF(SUM(B27:C27)&gt;1,((C27/B27)*100)," ")</f>
        <v>82.834645669291334</v>
      </c>
      <c r="E27" s="89"/>
      <c r="F27" s="27"/>
      <c r="G27" s="78"/>
      <c r="H27" s="125"/>
      <c r="I27" s="79"/>
      <c r="J27" s="27"/>
      <c r="K27" s="52"/>
      <c r="L27" s="59"/>
      <c r="M27" s="26"/>
      <c r="N27" s="26"/>
      <c r="O27" s="52"/>
      <c r="P27" s="62" t="str">
        <f t="shared" si="1"/>
        <v xml:space="preserve"> </v>
      </c>
      <c r="Q27" s="62"/>
      <c r="R27" s="50"/>
      <c r="S27" s="30"/>
      <c r="T27" s="30"/>
      <c r="U27" s="30"/>
      <c r="V27" s="31"/>
    </row>
    <row r="28" spans="1:25" ht="14.25" thickTop="1" thickBot="1" x14ac:dyDescent="0.25">
      <c r="A28" s="8">
        <v>0.125</v>
      </c>
      <c r="B28" s="26">
        <v>56.7</v>
      </c>
      <c r="C28" s="26">
        <v>47.74</v>
      </c>
      <c r="D28" s="52">
        <f>IF(SUM(B28:C28)&gt;1,((C28/B28)*100)," ")</f>
        <v>84.197530864197532</v>
      </c>
      <c r="E28" s="89"/>
      <c r="F28" s="27"/>
      <c r="G28" s="78"/>
      <c r="H28" s="125"/>
      <c r="I28" s="79"/>
      <c r="J28" s="27"/>
      <c r="K28" s="52"/>
      <c r="L28" s="59"/>
      <c r="M28" s="26"/>
      <c r="N28" s="26"/>
      <c r="O28" s="52"/>
      <c r="P28" s="62" t="str">
        <f t="shared" si="1"/>
        <v xml:space="preserve"> </v>
      </c>
      <c r="Q28" s="85"/>
      <c r="R28" s="50"/>
      <c r="S28" s="30"/>
      <c r="T28" s="30"/>
      <c r="U28" s="30"/>
      <c r="V28" s="31"/>
    </row>
    <row r="29" spans="1:25" ht="14.25" thickTop="1" thickBot="1" x14ac:dyDescent="0.25">
      <c r="A29" s="14" t="s">
        <v>0</v>
      </c>
      <c r="B29" s="91">
        <f>ROUND(IF(SUM(B26:B28)&gt;1,SUM(B26:B28)/COUNT(B26:B28)," " ),2)</f>
        <v>56.47</v>
      </c>
      <c r="C29" s="91">
        <f>ROUND(IF(SUM(C26:C28)&gt;1,SUM(C26:C28)/COUNT(C26:C28)," " ),2)</f>
        <v>47.51</v>
      </c>
      <c r="D29" s="92">
        <f>ROUND(IF(SUM(B29:C29)&gt;1,((C29/B29)*100)," "),2)</f>
        <v>84.13</v>
      </c>
      <c r="E29" s="89"/>
      <c r="F29" s="27"/>
      <c r="G29" s="78"/>
      <c r="H29" s="125"/>
      <c r="I29" s="79"/>
      <c r="J29" s="27"/>
      <c r="K29" s="52"/>
      <c r="L29" s="59"/>
      <c r="M29" s="26"/>
      <c r="N29" s="26"/>
      <c r="O29" s="52"/>
      <c r="P29" s="62" t="str">
        <f t="shared" si="1"/>
        <v xml:space="preserve"> </v>
      </c>
      <c r="Q29" s="85"/>
      <c r="R29" s="50"/>
      <c r="S29" s="30"/>
      <c r="T29" s="30"/>
      <c r="U29" s="44"/>
      <c r="V29" s="31"/>
    </row>
    <row r="30" spans="1:25" ht="16.5" thickTop="1" thickBot="1" x14ac:dyDescent="0.3">
      <c r="A30" s="11" t="s">
        <v>6</v>
      </c>
      <c r="B30" s="82" t="s">
        <v>47</v>
      </c>
      <c r="C30" s="12" t="s">
        <v>16</v>
      </c>
      <c r="D30" s="13"/>
      <c r="E30" s="89"/>
      <c r="F30" s="27"/>
      <c r="G30" s="78"/>
      <c r="H30" s="125"/>
      <c r="I30" s="80"/>
      <c r="J30" s="26"/>
      <c r="K30" s="52" t="str">
        <f t="shared" si="0"/>
        <v xml:space="preserve"> </v>
      </c>
      <c r="L30" s="38"/>
      <c r="M30" s="26"/>
      <c r="N30" s="26"/>
      <c r="O30" s="52" t="str">
        <f>IF(SUM(M30:N30)&gt;1,((N30/M30)*100)," ")</f>
        <v xml:space="preserve"> </v>
      </c>
      <c r="P30" s="62" t="str">
        <f t="shared" si="1"/>
        <v xml:space="preserve"> </v>
      </c>
      <c r="Q30" s="62"/>
      <c r="R30" s="11" t="s">
        <v>43</v>
      </c>
      <c r="S30" s="12" t="s">
        <v>13</v>
      </c>
      <c r="T30" s="12" t="s">
        <v>16</v>
      </c>
      <c r="U30" s="13" t="s">
        <v>2</v>
      </c>
      <c r="V30" s="31"/>
    </row>
    <row r="31" spans="1:25" ht="13.5" thickBot="1" x14ac:dyDescent="0.25">
      <c r="A31" s="8">
        <v>0.33333333333333331</v>
      </c>
      <c r="B31" s="26"/>
      <c r="C31" s="26"/>
      <c r="D31" s="35">
        <v>88.36</v>
      </c>
      <c r="E31" s="89"/>
      <c r="F31" s="27"/>
      <c r="G31" s="27"/>
      <c r="H31" s="124"/>
      <c r="I31" s="26"/>
      <c r="J31" s="26"/>
      <c r="K31" s="52" t="str">
        <f t="shared" si="0"/>
        <v xml:space="preserve"> </v>
      </c>
      <c r="L31" s="38"/>
      <c r="M31" s="26"/>
      <c r="N31" s="26"/>
      <c r="O31" s="52" t="str">
        <f>IF(SUM(M31:N31)&gt;1,((N31/M31)*100)," ")</f>
        <v xml:space="preserve"> </v>
      </c>
      <c r="P31" s="62" t="str">
        <f t="shared" si="1"/>
        <v xml:space="preserve"> </v>
      </c>
      <c r="Q31" s="62"/>
      <c r="R31" s="8">
        <v>0.33333333333333331</v>
      </c>
      <c r="S31" s="26">
        <v>91</v>
      </c>
      <c r="T31" s="26">
        <v>81.900000000000006</v>
      </c>
      <c r="U31" s="52">
        <f>IF(SUM(S31:T31)&gt;1,((T31/S31)*100)," ")</f>
        <v>90</v>
      </c>
      <c r="V31" s="31"/>
    </row>
    <row r="32" spans="1:25" ht="13.5" thickBot="1" x14ac:dyDescent="0.25">
      <c r="A32" s="8">
        <v>0.66666666666666663</v>
      </c>
      <c r="B32" s="26">
        <v>49.2</v>
      </c>
      <c r="C32" s="26">
        <v>3.34</v>
      </c>
      <c r="D32" s="35"/>
      <c r="E32" s="89"/>
      <c r="F32" s="27"/>
      <c r="G32" s="27"/>
      <c r="H32" s="27"/>
      <c r="I32" s="26"/>
      <c r="J32" s="26"/>
      <c r="K32" s="52"/>
      <c r="L32" s="38"/>
      <c r="M32" s="26"/>
      <c r="N32" s="26"/>
      <c r="O32" s="52" t="str">
        <f>IF(SUM(M32:N32)&gt;1,((N32/M32)*100)," ")</f>
        <v xml:space="preserve"> </v>
      </c>
      <c r="P32" s="62" t="str">
        <f t="shared" si="1"/>
        <v xml:space="preserve"> </v>
      </c>
      <c r="Q32" s="66"/>
      <c r="R32" s="8">
        <v>0.66666666666666663</v>
      </c>
      <c r="S32" s="26"/>
      <c r="T32" s="26"/>
      <c r="U32" s="52" t="str">
        <f>IF(SUM(S32:T32)&gt;1,((T32/S32)*100)," ")</f>
        <v xml:space="preserve"> </v>
      </c>
      <c r="V32" s="31"/>
    </row>
    <row r="33" spans="1:22" ht="13.5" thickBot="1" x14ac:dyDescent="0.25">
      <c r="A33" s="8">
        <v>0.5</v>
      </c>
      <c r="B33" s="26">
        <v>52</v>
      </c>
      <c r="C33" s="26">
        <v>3.41</v>
      </c>
      <c r="D33" s="35"/>
      <c r="E33" s="89"/>
      <c r="F33" s="27"/>
      <c r="G33" s="27"/>
      <c r="H33" s="27"/>
      <c r="I33" s="26"/>
      <c r="J33" s="26"/>
      <c r="K33" s="52"/>
      <c r="L33" s="38"/>
      <c r="M33" s="26"/>
      <c r="N33" s="26"/>
      <c r="O33" s="52"/>
      <c r="P33" s="62" t="str">
        <f t="shared" si="1"/>
        <v xml:space="preserve"> </v>
      </c>
      <c r="Q33" s="66"/>
      <c r="R33" s="63">
        <v>0.5</v>
      </c>
      <c r="S33" s="26"/>
      <c r="T33" s="26"/>
      <c r="U33" s="52" t="str">
        <f>IF(SUM(S33:T33)&gt;1,((T33/S33)*100)," ")</f>
        <v xml:space="preserve"> </v>
      </c>
      <c r="V33" s="31"/>
    </row>
    <row r="34" spans="1:22" ht="13.5" thickBot="1" x14ac:dyDescent="0.25">
      <c r="A34" s="14" t="s">
        <v>0</v>
      </c>
      <c r="B34" s="91">
        <f>ROUND(IF(SUM(B31:B33)&gt;1,SUM(B31:B33)/COUNT(B31:B33)," " ),2)</f>
        <v>50.6</v>
      </c>
      <c r="C34" s="91">
        <f>ROUND(IF(SUM(C31:C33)&gt;1,SUM(C31:C33)/COUNT(C31:C33)," " ),2)</f>
        <v>3.38</v>
      </c>
      <c r="D34" s="92"/>
      <c r="E34" s="89"/>
      <c r="F34" s="27"/>
      <c r="G34" s="27"/>
      <c r="H34" s="27"/>
      <c r="I34" s="26"/>
      <c r="J34" s="26"/>
      <c r="K34" s="52"/>
      <c r="L34" s="38"/>
      <c r="M34" s="26"/>
      <c r="N34" s="26"/>
      <c r="O34" s="52"/>
      <c r="P34" s="62" t="str">
        <f t="shared" si="1"/>
        <v xml:space="preserve"> </v>
      </c>
      <c r="Q34" s="66"/>
      <c r="R34" s="64" t="s">
        <v>0</v>
      </c>
      <c r="S34" s="91">
        <f>ROUND(IF(SUM(S31:S33)&gt;1,SUM(S31:S33)/COUNT(S31:S33)," " ),2)</f>
        <v>91</v>
      </c>
      <c r="T34" s="91">
        <f>ROUND(IF(SUM(T31:T33)&gt;1,SUM(T31:T33)/COUNT(T31:T33)," " ),2)</f>
        <v>81.900000000000006</v>
      </c>
      <c r="U34" s="92">
        <f>ROUND(IF(SUM(S34:T34)&gt;1,((T34/S34)*100)," "),2)</f>
        <v>90</v>
      </c>
      <c r="V34" s="31"/>
    </row>
    <row r="35" spans="1:22" ht="15.75" thickBot="1" x14ac:dyDescent="0.3">
      <c r="A35" s="11" t="s">
        <v>5</v>
      </c>
      <c r="B35" s="82"/>
      <c r="C35" s="12" t="s">
        <v>16</v>
      </c>
      <c r="D35" s="13"/>
      <c r="E35" s="89"/>
      <c r="F35" s="27"/>
      <c r="G35" s="27"/>
      <c r="H35" s="27"/>
      <c r="I35" s="26"/>
      <c r="J35" s="26"/>
      <c r="K35" s="52" t="str">
        <f t="shared" si="0"/>
        <v xml:space="preserve"> </v>
      </c>
      <c r="L35" s="38"/>
      <c r="M35" s="26"/>
      <c r="N35" s="26"/>
      <c r="O35" s="19" t="str">
        <f>IF(SUM(M35:N35)&gt;1,((N35/M35)*100)," ")</f>
        <v xml:space="preserve"> </v>
      </c>
      <c r="P35" s="62" t="str">
        <f>IF(SUM(I35:M35)&gt;1,(((K35-O35)/(100-O35))*100)," ")</f>
        <v xml:space="preserve"> </v>
      </c>
      <c r="Q35" s="66"/>
      <c r="R35" s="1"/>
      <c r="S35" s="43"/>
      <c r="T35" s="1"/>
      <c r="U35" s="1"/>
      <c r="V35" s="31"/>
    </row>
    <row r="36" spans="1:22" ht="15.75" thickBot="1" x14ac:dyDescent="0.3">
      <c r="A36" s="8">
        <v>0.33333333333333331</v>
      </c>
      <c r="B36" s="27"/>
      <c r="C36" s="86">
        <v>5.423</v>
      </c>
      <c r="D36" s="45"/>
      <c r="E36" s="14" t="s">
        <v>30</v>
      </c>
      <c r="F36" s="93">
        <f>SUM(F7:F35)</f>
        <v>8900</v>
      </c>
      <c r="G36" s="93">
        <f>COUNT(G7:G35)</f>
        <v>3</v>
      </c>
      <c r="H36" s="14"/>
      <c r="I36" s="91">
        <f>ROUND(IF(SUM(I7:I35)&gt;1,SUM(I7:I35)/COUNT(I7:I35)," " ),2)</f>
        <v>92.2</v>
      </c>
      <c r="J36" s="91">
        <f>ROUND(IF(SUM(J7:J35)&gt;1,SUM(J7:J35)/COUNT(J7:J35)," " ),2)</f>
        <v>77.510000000000005</v>
      </c>
      <c r="K36" s="92">
        <f>ROUND(IF(SUM(I36:J36)&gt;1,((J36/I36)*100)," "),2)</f>
        <v>84.07</v>
      </c>
      <c r="L36" s="58" t="s">
        <v>3</v>
      </c>
      <c r="M36" s="91">
        <f>ROUND(IF(SUM(M7:M35)&gt;1,SUM(M7:M35)/COUNT(M7:M35)," " ),2)</f>
        <v>80.599999999999994</v>
      </c>
      <c r="N36" s="91">
        <f>ROUND(IF(SUM(N7:N35)&gt;1,SUM(N7:N35)/COUNT(N7:N35)," " ),2)</f>
        <v>56</v>
      </c>
      <c r="O36" s="92">
        <f>ROUND(IF(SUM(M36:N36)&gt;1,((N36/M36)*100)," "),2)</f>
        <v>69.48</v>
      </c>
      <c r="P36" s="62"/>
      <c r="Q36" s="62"/>
      <c r="R36" s="11" t="s">
        <v>44</v>
      </c>
      <c r="S36" s="12" t="s">
        <v>13</v>
      </c>
      <c r="T36" s="12" t="s">
        <v>16</v>
      </c>
      <c r="U36" s="13" t="s">
        <v>2</v>
      </c>
      <c r="V36" s="31"/>
    </row>
    <row r="37" spans="1:22" ht="15.75" thickBot="1" x14ac:dyDescent="0.3">
      <c r="A37" s="8">
        <v>0.66666666666666663</v>
      </c>
      <c r="B37" s="27"/>
      <c r="C37" s="86"/>
      <c r="D37" s="45"/>
      <c r="E37" s="132"/>
      <c r="F37" s="133"/>
      <c r="G37" s="133"/>
      <c r="H37" s="133"/>
      <c r="I37" s="133"/>
      <c r="J37" s="133"/>
      <c r="K37" s="134"/>
      <c r="L37" s="150" t="s">
        <v>14</v>
      </c>
      <c r="M37" s="151"/>
      <c r="N37" s="151"/>
      <c r="O37" s="152"/>
      <c r="P37" s="119"/>
      <c r="Q37" s="62"/>
      <c r="R37" s="8">
        <v>0.45833333333333331</v>
      </c>
      <c r="S37" s="26">
        <v>7.6</v>
      </c>
      <c r="T37" s="27">
        <v>6.18</v>
      </c>
      <c r="U37" s="52">
        <f>IF(SUM(S37:T37)&gt;1,((T37/S37)*100)," ")</f>
        <v>81.315789473684205</v>
      </c>
      <c r="V37" s="31"/>
    </row>
    <row r="38" spans="1:22" ht="14.25" customHeight="1" thickBot="1" x14ac:dyDescent="0.25">
      <c r="A38" s="8">
        <v>0.5</v>
      </c>
      <c r="B38" s="26"/>
      <c r="C38" s="86"/>
      <c r="D38" s="45"/>
      <c r="E38" s="9" t="s">
        <v>1</v>
      </c>
      <c r="F38" s="25" t="s">
        <v>38</v>
      </c>
      <c r="G38" s="9" t="s">
        <v>39</v>
      </c>
      <c r="H38" s="9" t="s">
        <v>40</v>
      </c>
      <c r="I38" s="9" t="s">
        <v>13</v>
      </c>
      <c r="J38" s="9" t="s">
        <v>34</v>
      </c>
      <c r="K38" s="9" t="s">
        <v>2</v>
      </c>
      <c r="L38" s="9" t="s">
        <v>1</v>
      </c>
      <c r="M38" s="9" t="s">
        <v>13</v>
      </c>
      <c r="N38" s="9" t="s">
        <v>18</v>
      </c>
      <c r="O38" s="9" t="s">
        <v>2</v>
      </c>
      <c r="P38" s="9"/>
      <c r="Q38" s="62"/>
      <c r="R38" s="8">
        <v>0.79166666666666663</v>
      </c>
      <c r="S38" s="95"/>
      <c r="T38" s="27"/>
      <c r="U38" s="52" t="str">
        <f>IF(SUM(S38:T38)&gt;1,((T38/S38)*100)," ")</f>
        <v xml:space="preserve"> </v>
      </c>
      <c r="V38" s="31"/>
    </row>
    <row r="39" spans="1:22" ht="13.5" thickBot="1" x14ac:dyDescent="0.25">
      <c r="A39" s="14" t="s">
        <v>0</v>
      </c>
      <c r="B39" s="91" t="e">
        <f>ROUND(IF(SUM(B36:B38)&gt;1,SUM(B36:B38)/COUNT(B36:B38)," " ),2)</f>
        <v>#VALUE!</v>
      </c>
      <c r="C39" s="91">
        <f>ROUND(IF(SUM(C36:C38)&gt;1,SUM(C36:C38)/COUNT(C36:C38)," " ),2)</f>
        <v>5.42</v>
      </c>
      <c r="D39" s="92" t="e">
        <f>ROUND(IF(SUM(B39:C39)&gt;1,((C39/B39)*100)," "),2)</f>
        <v>#VALUE!</v>
      </c>
      <c r="E39" s="90">
        <v>5.15</v>
      </c>
      <c r="F39" s="27">
        <v>2800</v>
      </c>
      <c r="G39" s="27">
        <v>1</v>
      </c>
      <c r="H39" s="27">
        <v>8</v>
      </c>
      <c r="I39" s="26">
        <v>92.8</v>
      </c>
      <c r="J39" s="26">
        <v>70.16</v>
      </c>
      <c r="K39" s="52">
        <f t="shared" ref="K39:K46" si="3">IF(SUM(I39:J39)&gt;1,((J39/I39)*100)," ")</f>
        <v>75.603448275862078</v>
      </c>
      <c r="L39" s="99"/>
      <c r="M39" s="26">
        <v>84.4</v>
      </c>
      <c r="N39" s="26">
        <v>47.72</v>
      </c>
      <c r="O39" s="19">
        <f t="shared" ref="O39:O44" si="4">IF(SUM(M39:N39)&gt;1,((N39/M39)*100)," ")</f>
        <v>56.54028436018956</v>
      </c>
      <c r="P39" s="62">
        <f>IF(SUM(I39:M39)&gt;1,(((K39-O39)/(100-O39))*100)," ")</f>
        <v>43.863986763434028</v>
      </c>
      <c r="Q39" s="62" t="str">
        <f>IF(SUM(M48:N48)&gt;1,(((K50-O48)/(100-O48))*100)," ")</f>
        <v xml:space="preserve"> </v>
      </c>
      <c r="R39" s="8">
        <v>0.125</v>
      </c>
      <c r="S39" s="26"/>
      <c r="T39" s="27"/>
      <c r="U39" s="52" t="str">
        <f>IF(SUM(S39:T39)&gt;1,((T39/S39)*100)," ")</f>
        <v xml:space="preserve"> </v>
      </c>
      <c r="V39" s="31"/>
    </row>
    <row r="40" spans="1:22" ht="15.75" thickBot="1" x14ac:dyDescent="0.3">
      <c r="A40" s="11" t="s">
        <v>42</v>
      </c>
      <c r="B40" s="12" t="s">
        <v>13</v>
      </c>
      <c r="C40" s="12" t="s">
        <v>16</v>
      </c>
      <c r="D40" s="13" t="s">
        <v>17</v>
      </c>
      <c r="E40" s="90"/>
      <c r="F40" s="27"/>
      <c r="G40" s="27"/>
      <c r="H40" s="27"/>
      <c r="I40" s="26"/>
      <c r="J40" s="26"/>
      <c r="K40" s="52" t="str">
        <f t="shared" si="3"/>
        <v xml:space="preserve"> </v>
      </c>
      <c r="L40" s="99"/>
      <c r="M40" s="26"/>
      <c r="N40" s="26"/>
      <c r="O40" s="19" t="str">
        <f t="shared" si="4"/>
        <v xml:space="preserve"> </v>
      </c>
      <c r="P40" s="62" t="str">
        <f>IF(SUM(I40:M40)&gt;1,(((K40-O40)/(100-O40))*100)," ")</f>
        <v xml:space="preserve"> </v>
      </c>
      <c r="Q40" s="62"/>
      <c r="R40" s="14" t="s">
        <v>0</v>
      </c>
      <c r="S40" s="91">
        <f>ROUND(IF(SUM(S37:S39)&gt;1,SUM(S37:S39)/COUNT(S37:S39)," " ),2)</f>
        <v>7.6</v>
      </c>
      <c r="T40" s="91">
        <f>ROUND(IF(SUM(T37:T39)&gt;1,SUM(T37:T39)/COUNT(T37:T39)," " ),2)</f>
        <v>6.18</v>
      </c>
      <c r="U40" s="92">
        <f>ROUND(IF(SUM(S40:T40)&gt;1,((T40/S40)*100)," "),2)</f>
        <v>81.319999999999993</v>
      </c>
      <c r="V40" s="31"/>
    </row>
    <row r="41" spans="1:22" ht="13.5" thickBot="1" x14ac:dyDescent="0.25">
      <c r="A41" s="8">
        <v>0.33333333333333331</v>
      </c>
      <c r="B41" s="26">
        <v>90.1</v>
      </c>
      <c r="C41" s="26">
        <v>76.58</v>
      </c>
      <c r="D41" s="52">
        <f>IF(SUM(B41:C41)&gt;1,((C41/B41)*100)," ")</f>
        <v>84.994450610432864</v>
      </c>
      <c r="E41" s="90"/>
      <c r="F41" s="27"/>
      <c r="G41" s="27"/>
      <c r="H41" s="27"/>
      <c r="I41" s="26"/>
      <c r="J41" s="104"/>
      <c r="K41" s="52" t="str">
        <f t="shared" si="3"/>
        <v xml:space="preserve"> </v>
      </c>
      <c r="L41" s="100"/>
      <c r="M41" s="26"/>
      <c r="N41" s="26"/>
      <c r="O41" s="19" t="str">
        <f t="shared" si="4"/>
        <v xml:space="preserve"> </v>
      </c>
      <c r="P41" s="62" t="str">
        <f>IF(SUM(I41:M41)&gt;1,(((K41-O41)/(100-O41))*100)," ")</f>
        <v xml:space="preserve"> </v>
      </c>
      <c r="Q41" s="62"/>
      <c r="R41" s="30"/>
      <c r="S41" s="30"/>
      <c r="T41" s="30"/>
      <c r="U41" s="30"/>
      <c r="V41" s="31"/>
    </row>
    <row r="42" spans="1:22" ht="13.5" thickBot="1" x14ac:dyDescent="0.25">
      <c r="A42" s="8">
        <v>0.66666666666666663</v>
      </c>
      <c r="B42" s="26"/>
      <c r="C42" s="26"/>
      <c r="D42" s="52" t="str">
        <f>IF(SUM(B42:C42)&gt;1,((C42/B42)*100)," ")</f>
        <v xml:space="preserve"> </v>
      </c>
      <c r="E42" s="90"/>
      <c r="F42" s="27"/>
      <c r="G42" s="27"/>
      <c r="H42" s="27"/>
      <c r="I42" s="26"/>
      <c r="J42" s="26"/>
      <c r="K42" s="52" t="str">
        <f t="shared" si="3"/>
        <v xml:space="preserve"> </v>
      </c>
      <c r="L42" s="98"/>
      <c r="M42" s="26"/>
      <c r="N42" s="26"/>
      <c r="O42" s="19" t="str">
        <f t="shared" si="4"/>
        <v xml:space="preserve"> </v>
      </c>
      <c r="P42" s="19"/>
      <c r="Q42" s="62"/>
      <c r="R42" s="30"/>
      <c r="S42" s="30"/>
      <c r="T42" s="30" t="s">
        <v>62</v>
      </c>
      <c r="U42" s="30"/>
      <c r="V42" s="31"/>
    </row>
    <row r="43" spans="1:22" ht="13.5" thickBot="1" x14ac:dyDescent="0.25">
      <c r="A43" s="8">
        <v>0.5</v>
      </c>
      <c r="B43" s="26"/>
      <c r="C43" s="26"/>
      <c r="D43" s="52" t="str">
        <f>IF(SUM(B43:C43)&gt;1,((C43/B43)*100)," ")</f>
        <v xml:space="preserve"> </v>
      </c>
      <c r="E43" s="90"/>
      <c r="F43" s="27"/>
      <c r="G43" s="27"/>
      <c r="H43" s="27"/>
      <c r="I43" s="26"/>
      <c r="J43" s="26"/>
      <c r="K43" s="52" t="str">
        <f t="shared" si="3"/>
        <v xml:space="preserve"> </v>
      </c>
      <c r="L43" s="98"/>
      <c r="M43" s="26"/>
      <c r="N43" s="26"/>
      <c r="O43" s="81" t="str">
        <f t="shared" si="4"/>
        <v xml:space="preserve"> </v>
      </c>
      <c r="P43" s="81"/>
      <c r="Q43" s="62"/>
      <c r="R43" s="30" t="s">
        <v>50</v>
      </c>
      <c r="S43" s="30"/>
      <c r="T43" s="30">
        <v>5.86</v>
      </c>
      <c r="U43" s="30"/>
      <c r="V43" s="31"/>
    </row>
    <row r="44" spans="1:22" ht="13.5" thickBot="1" x14ac:dyDescent="0.25">
      <c r="A44" s="36" t="s">
        <v>0</v>
      </c>
      <c r="B44" s="91">
        <f>ROUND(IF(SUM(B41:B43)&gt;1,SUM(B41:B43)/COUNT(B41:B43)," " ),2)</f>
        <v>90.1</v>
      </c>
      <c r="C44" s="91">
        <f>ROUND(IF(SUM(C41:C43)&gt;1,SUM(C41:C43)/COUNT(C41:C43)," " ),2)</f>
        <v>76.58</v>
      </c>
      <c r="D44" s="92">
        <f>ROUND(IF(SUM(B44:C44)&gt;1,((C44/B44)*100)," "),2)</f>
        <v>84.99</v>
      </c>
      <c r="E44" s="90"/>
      <c r="F44" s="27"/>
      <c r="G44" s="27"/>
      <c r="H44" s="27"/>
      <c r="I44" s="26"/>
      <c r="J44" s="26"/>
      <c r="K44" s="52" t="str">
        <f t="shared" si="3"/>
        <v xml:space="preserve"> </v>
      </c>
      <c r="L44" s="98"/>
      <c r="M44" s="26"/>
      <c r="N44" s="26"/>
      <c r="O44" s="81" t="str">
        <f t="shared" si="4"/>
        <v xml:space="preserve"> </v>
      </c>
      <c r="P44" s="81"/>
      <c r="Q44" s="62"/>
      <c r="R44" s="30" t="s">
        <v>51</v>
      </c>
      <c r="S44" s="30"/>
      <c r="T44" s="30">
        <v>8.4700000000000006</v>
      </c>
      <c r="U44" s="30"/>
      <c r="V44" s="31"/>
    </row>
    <row r="45" spans="1:22" ht="15.75" thickBot="1" x14ac:dyDescent="0.3">
      <c r="A45" s="11" t="s">
        <v>10</v>
      </c>
      <c r="B45" s="12" t="s">
        <v>13</v>
      </c>
      <c r="C45" s="12" t="s">
        <v>53</v>
      </c>
      <c r="D45" s="13" t="s">
        <v>17</v>
      </c>
      <c r="E45" s="103"/>
      <c r="F45" s="27"/>
      <c r="G45" s="27"/>
      <c r="H45" s="27"/>
      <c r="I45" s="26"/>
      <c r="J45" s="26"/>
      <c r="K45" s="52" t="str">
        <f t="shared" si="3"/>
        <v xml:space="preserve"> </v>
      </c>
      <c r="L45" s="14"/>
      <c r="M45" s="91">
        <f>ROUND(IF(SUM(M37:M44)&gt;1,SUM(M37:M44)/COUNT(M37:M44)," " ),2)</f>
        <v>84.4</v>
      </c>
      <c r="N45" s="91">
        <f>ROUND(IF(SUM(N37:N44)&gt;1,SUM(N37:N44)/COUNT(N37:N44)," " ),2)</f>
        <v>47.72</v>
      </c>
      <c r="O45" s="91">
        <f>ROUND(IF(SUM(O37:O44)&gt;1,SUM(O37:O44)/COUNT(O37:O44)," " ),2)</f>
        <v>56.54</v>
      </c>
      <c r="P45" s="62">
        <f>IF(SUM(I45:M47)&gt;1,(((K47-O45)/(100-O45))*100)," ")</f>
        <v>43.856419696272425</v>
      </c>
      <c r="Q45" s="62" t="str">
        <f>IF(SUM(M54:N54)&gt;1,(((K56-O54)/(100-O54))*100)," ")</f>
        <v xml:space="preserve"> </v>
      </c>
      <c r="R45" s="106" t="s">
        <v>52</v>
      </c>
      <c r="S45" s="30"/>
      <c r="T45" s="30">
        <v>6.4</v>
      </c>
      <c r="U45" s="30"/>
      <c r="V45" s="31"/>
    </row>
    <row r="46" spans="1:22" ht="13.5" thickBot="1" x14ac:dyDescent="0.25">
      <c r="A46" s="88" t="s">
        <v>59</v>
      </c>
      <c r="B46" s="26">
        <v>88.12</v>
      </c>
      <c r="C46" s="26">
        <v>53.93</v>
      </c>
      <c r="D46" s="52">
        <f>IF(SUM(B46:C46)&gt;1,((C46/B46)*100)," ")</f>
        <v>61.200635497049468</v>
      </c>
      <c r="E46" s="90"/>
      <c r="F46" s="27"/>
      <c r="G46" s="27"/>
      <c r="H46" s="27"/>
      <c r="I46" s="26"/>
      <c r="J46" s="26"/>
      <c r="K46" s="52" t="str">
        <f t="shared" si="3"/>
        <v xml:space="preserve"> </v>
      </c>
      <c r="L46" s="1"/>
      <c r="M46" s="1"/>
      <c r="N46" s="1"/>
      <c r="O46" s="1"/>
      <c r="P46" s="1"/>
      <c r="Q46" s="62"/>
      <c r="R46" s="30"/>
      <c r="S46" s="30"/>
      <c r="T46" s="30"/>
      <c r="U46" s="30"/>
      <c r="V46" s="31"/>
    </row>
    <row r="47" spans="1:22" ht="15.75" thickBot="1" x14ac:dyDescent="0.3">
      <c r="A47" s="88" t="s">
        <v>61</v>
      </c>
      <c r="B47" s="26"/>
      <c r="C47" s="26"/>
      <c r="D47" s="52" t="str">
        <f>IF(SUM(B47:C47)&gt;1,((C47/B47)*100)," ")</f>
        <v xml:space="preserve"> </v>
      </c>
      <c r="E47" s="14"/>
      <c r="F47" s="93">
        <f>SUM(F39:F46)</f>
        <v>2800</v>
      </c>
      <c r="G47" s="93">
        <f>COUNT(G39:G46)</f>
        <v>1</v>
      </c>
      <c r="H47" s="14"/>
      <c r="I47" s="91">
        <f>ROUND(IF(SUM(I39:I46)&gt;1,SUM(I39:I46)/COUNT(I39:I46)," " ),2)</f>
        <v>92.8</v>
      </c>
      <c r="J47" s="91">
        <f>ROUND(IF(SUM(J39:J46)&gt;1,SUM(J39:J46)/COUNT(J39:J46)," " ),2)</f>
        <v>70.16</v>
      </c>
      <c r="K47" s="91">
        <f>ROUND(IF(SUM(K37:K46)&gt;1,SUM(K37:K46)/COUNT(K37:K46)," " ),2)</f>
        <v>75.599999999999994</v>
      </c>
      <c r="L47" s="11"/>
      <c r="M47" s="12"/>
      <c r="N47" s="12"/>
      <c r="O47" s="12"/>
      <c r="P47" s="9"/>
      <c r="Q47" s="121" t="str">
        <f>IF(SUM(M56:N56)&gt;1,(((K58-O56)/(100-O56))*100)," ")</f>
        <v xml:space="preserve"> </v>
      </c>
      <c r="R47" s="106" t="s">
        <v>49</v>
      </c>
      <c r="S47" s="30"/>
      <c r="T47" s="30"/>
      <c r="U47" s="30"/>
      <c r="V47" s="31"/>
    </row>
    <row r="48" spans="1:22" ht="15.75" thickBot="1" x14ac:dyDescent="0.3">
      <c r="A48" s="88"/>
      <c r="B48" s="26"/>
      <c r="C48" s="26"/>
      <c r="D48" s="52" t="str">
        <f>IF(SUM(B48:C48)&gt;1,((C48/B48)*100)," ")</f>
        <v xml:space="preserve"> </v>
      </c>
      <c r="E48" s="128" t="s">
        <v>29</v>
      </c>
      <c r="F48" s="128"/>
      <c r="G48" s="128"/>
      <c r="H48" s="128"/>
      <c r="I48" s="128"/>
      <c r="J48" s="128"/>
      <c r="K48" s="128"/>
      <c r="L48" s="68"/>
      <c r="M48" s="69"/>
      <c r="N48" s="69"/>
      <c r="O48" s="65"/>
      <c r="P48" s="19"/>
      <c r="Q48" s="121" t="str">
        <f>IF(SUM(M57:N57)&gt;1,(((K59-O57)/(100-O57))*100)," ")</f>
        <v xml:space="preserve"> </v>
      </c>
      <c r="R48" s="30"/>
      <c r="S48" s="30"/>
      <c r="T48" s="30"/>
      <c r="U48" s="30"/>
      <c r="V48" s="31"/>
    </row>
    <row r="49" spans="1:22" ht="13.5" thickBot="1" x14ac:dyDescent="0.25">
      <c r="A49" s="14" t="s">
        <v>0</v>
      </c>
      <c r="B49" s="91">
        <f>ROUND(IF(SUM(B46:B48)&gt;1,SUM(B46:B48)/COUNT(B46:B48)," " ),2)</f>
        <v>88.12</v>
      </c>
      <c r="C49" s="91">
        <f>ROUND(IF(SUM(C46:C48)&gt;1,SUM(C46:C48)/COUNT(C46:C48)," " ),2)</f>
        <v>53.93</v>
      </c>
      <c r="D49" s="92">
        <f>ROUND(IF(SUM(B49:C49)&gt;1,((C49/B49)*100)," "),2)</f>
        <v>61.2</v>
      </c>
      <c r="E49" s="9" t="s">
        <v>1</v>
      </c>
      <c r="F49" s="25" t="s">
        <v>38</v>
      </c>
      <c r="G49" s="9" t="s">
        <v>39</v>
      </c>
      <c r="H49" s="9" t="s">
        <v>40</v>
      </c>
      <c r="I49" s="9" t="s">
        <v>13</v>
      </c>
      <c r="J49" s="9" t="s">
        <v>34</v>
      </c>
      <c r="K49" s="9" t="s">
        <v>2</v>
      </c>
      <c r="L49" s="68"/>
      <c r="M49" s="114" t="s">
        <v>54</v>
      </c>
      <c r="N49" s="114" t="s">
        <v>54</v>
      </c>
      <c r="O49" s="115" t="s">
        <v>55</v>
      </c>
      <c r="P49" s="122"/>
      <c r="Q49" s="50"/>
      <c r="R49" s="30"/>
      <c r="S49" s="30"/>
      <c r="T49" s="30"/>
      <c r="U49" s="30"/>
      <c r="V49" s="31"/>
    </row>
    <row r="50" spans="1:22" ht="15.75" thickBot="1" x14ac:dyDescent="0.3">
      <c r="A50" s="11" t="s">
        <v>11</v>
      </c>
      <c r="B50" s="12" t="s">
        <v>13</v>
      </c>
      <c r="C50" s="12" t="s">
        <v>16</v>
      </c>
      <c r="D50" s="13" t="s">
        <v>17</v>
      </c>
      <c r="E50" s="108" t="s">
        <v>60</v>
      </c>
      <c r="F50" s="46">
        <v>1400</v>
      </c>
      <c r="G50" s="27">
        <v>1</v>
      </c>
      <c r="H50" s="27">
        <v>1</v>
      </c>
      <c r="I50" s="26">
        <v>96.4</v>
      </c>
      <c r="J50" s="26">
        <v>62.18</v>
      </c>
      <c r="K50" s="73">
        <f t="shared" ref="K50:K57" si="5">IF(SUM(I50:J50)&gt;1,((J50/I50)*100)," ")</f>
        <v>64.502074688796668</v>
      </c>
      <c r="L50" s="68"/>
      <c r="M50" s="69"/>
      <c r="N50" s="69"/>
      <c r="O50" s="65"/>
      <c r="P50" s="62">
        <f>IF(SUM(B51:I51)&gt;1,(((K50-D51)/(100-D51))*100)," ")</f>
        <v>36.266772927693388</v>
      </c>
      <c r="Q50" s="50"/>
      <c r="R50" s="30"/>
      <c r="S50" s="30"/>
      <c r="T50" s="30"/>
      <c r="U50" s="30"/>
      <c r="V50" s="31"/>
    </row>
    <row r="51" spans="1:22" ht="13.5" thickBot="1" x14ac:dyDescent="0.25">
      <c r="A51" s="8">
        <v>0.33333333333333331</v>
      </c>
      <c r="B51" s="26">
        <v>86</v>
      </c>
      <c r="C51" s="26">
        <v>38.1</v>
      </c>
      <c r="D51" s="52">
        <f>IF(SUM(B51:C51)&gt;1,((C51/B51)*100)," ")</f>
        <v>44.302325581395351</v>
      </c>
      <c r="E51" s="107"/>
      <c r="F51" s="46"/>
      <c r="G51" s="27"/>
      <c r="H51" s="27"/>
      <c r="I51" s="26"/>
      <c r="J51" s="26"/>
      <c r="K51" s="73" t="str">
        <f t="shared" si="5"/>
        <v xml:space="preserve"> </v>
      </c>
      <c r="L51" s="116" t="s">
        <v>56</v>
      </c>
      <c r="M51" s="110">
        <f>O36</f>
        <v>69.48</v>
      </c>
      <c r="N51" s="110"/>
      <c r="O51" s="110">
        <f>(N52-M53)/M55*1400</f>
        <v>320.24729520865532</v>
      </c>
      <c r="P51" s="62" t="str">
        <f>IF(SUM(B52:I52)&gt;1,(((K51-D52)/(100-D52))*100)," ")</f>
        <v xml:space="preserve"> </v>
      </c>
      <c r="Q51" s="50"/>
      <c r="R51" s="30" t="s">
        <v>36</v>
      </c>
      <c r="S51" s="30"/>
      <c r="T51" s="30"/>
      <c r="U51" s="30"/>
      <c r="V51" s="31"/>
    </row>
    <row r="52" spans="1:22" ht="13.5" thickBot="1" x14ac:dyDescent="0.25">
      <c r="A52" s="8">
        <v>0.66666666666666663</v>
      </c>
      <c r="B52" s="26"/>
      <c r="C52" s="26"/>
      <c r="D52" s="52" t="str">
        <f>IF(SUM(B52:C52)&gt;1,((C52/B52)*100)," ")</f>
        <v xml:space="preserve"> </v>
      </c>
      <c r="E52" s="90"/>
      <c r="F52" s="46"/>
      <c r="G52" s="27"/>
      <c r="H52" s="27"/>
      <c r="I52" s="26"/>
      <c r="J52" s="26"/>
      <c r="K52" s="73" t="str">
        <f t="shared" si="5"/>
        <v xml:space="preserve"> </v>
      </c>
      <c r="L52" s="117" t="s">
        <v>58</v>
      </c>
      <c r="M52" s="111"/>
      <c r="N52" s="71">
        <v>59.5</v>
      </c>
      <c r="O52" s="71"/>
      <c r="P52" s="62" t="str">
        <f>IF(SUM(B53:I53)&gt;1,(((K52-D53)/(100-D53))*100)," ")</f>
        <v xml:space="preserve"> </v>
      </c>
      <c r="Q52" s="50"/>
      <c r="R52" s="30"/>
      <c r="S52" s="30"/>
      <c r="T52" s="30"/>
      <c r="U52" s="30"/>
      <c r="V52" s="31"/>
    </row>
    <row r="53" spans="1:22" ht="15.75" thickBot="1" x14ac:dyDescent="0.3">
      <c r="A53" s="8">
        <v>0.5</v>
      </c>
      <c r="B53" s="26"/>
      <c r="C53" s="26"/>
      <c r="D53" s="52" t="str">
        <f>IF(SUM(B53:C53)&gt;1,((C53/B53)*100)," ")</f>
        <v xml:space="preserve"> </v>
      </c>
      <c r="E53" s="90"/>
      <c r="F53" s="46"/>
      <c r="G53" s="27"/>
      <c r="H53" s="27"/>
      <c r="I53" s="26"/>
      <c r="J53" s="26"/>
      <c r="K53" s="73" t="str">
        <f t="shared" si="5"/>
        <v xml:space="preserve"> </v>
      </c>
      <c r="L53" s="70" t="s">
        <v>57</v>
      </c>
      <c r="M53" s="109">
        <f>O45</f>
        <v>56.54</v>
      </c>
      <c r="N53" s="71"/>
      <c r="O53" s="109">
        <f>(M51-N52)/M55*1400</f>
        <v>1079.7527047913445</v>
      </c>
      <c r="P53" s="123"/>
      <c r="Q53" s="50"/>
      <c r="R53" s="30"/>
      <c r="S53" s="30"/>
      <c r="T53" s="30"/>
      <c r="U53" s="30"/>
      <c r="V53" s="31"/>
    </row>
    <row r="54" spans="1:22" ht="13.5" thickBot="1" x14ac:dyDescent="0.25">
      <c r="A54" s="84" t="s">
        <v>0</v>
      </c>
      <c r="B54" s="91">
        <f>ROUND(IF(SUM(B51:B53)&gt;1,SUM(B51:B53)/COUNT(B51:B53)," " ),2)</f>
        <v>86</v>
      </c>
      <c r="C54" s="91">
        <f>ROUND(IF(SUM(C51:C53)&gt;1,SUM(C51:C53)/COUNT(C51:C53)," " ),2)</f>
        <v>38.1</v>
      </c>
      <c r="D54" s="92">
        <f>ROUND(IF(SUM(B54:C54)&gt;1,((C54/B54)*100)," "),2)</f>
        <v>44.3</v>
      </c>
      <c r="E54" s="97"/>
      <c r="F54" s="46"/>
      <c r="G54" s="46"/>
      <c r="H54" s="27"/>
      <c r="I54" s="26"/>
      <c r="J54" s="26"/>
      <c r="K54" s="73" t="str">
        <f t="shared" si="5"/>
        <v xml:space="preserve"> </v>
      </c>
      <c r="L54" s="68"/>
      <c r="M54" s="112"/>
      <c r="N54" s="113"/>
      <c r="O54" s="110"/>
      <c r="P54" s="62"/>
      <c r="Q54" s="50"/>
      <c r="R54" s="30"/>
      <c r="S54" s="30"/>
      <c r="T54" s="30"/>
      <c r="U54" s="30"/>
      <c r="V54" s="31"/>
    </row>
    <row r="55" spans="1:22" ht="15.75" thickBot="1" x14ac:dyDescent="0.3">
      <c r="A55" s="11" t="s">
        <v>12</v>
      </c>
      <c r="B55" s="82" t="s">
        <v>46</v>
      </c>
      <c r="C55" s="82" t="s">
        <v>45</v>
      </c>
      <c r="D55" s="83" t="s">
        <v>48</v>
      </c>
      <c r="E55" s="102"/>
      <c r="F55" s="77"/>
      <c r="G55" s="27"/>
      <c r="H55" s="27"/>
      <c r="I55" s="26"/>
      <c r="J55" s="26"/>
      <c r="K55" s="73" t="str">
        <f t="shared" si="5"/>
        <v xml:space="preserve"> </v>
      </c>
      <c r="L55" s="68"/>
      <c r="M55" s="112">
        <f>M51-M53</f>
        <v>12.940000000000005</v>
      </c>
      <c r="N55" s="113"/>
      <c r="O55" s="110">
        <v>1400</v>
      </c>
      <c r="P55" s="62"/>
      <c r="Q55" s="50"/>
      <c r="R55" s="30"/>
      <c r="S55" s="30"/>
      <c r="T55" s="30"/>
      <c r="U55" s="30"/>
      <c r="V55" s="31"/>
    </row>
    <row r="56" spans="1:22" ht="13.5" thickBot="1" x14ac:dyDescent="0.25">
      <c r="A56" s="8">
        <v>0.5</v>
      </c>
      <c r="B56" s="27">
        <v>1786</v>
      </c>
      <c r="C56" s="26">
        <v>0.24</v>
      </c>
      <c r="D56" s="75">
        <v>98.96</v>
      </c>
      <c r="E56" s="96"/>
      <c r="F56" s="77"/>
      <c r="G56" s="27"/>
      <c r="H56" s="27"/>
      <c r="I56" s="26"/>
      <c r="J56" s="26"/>
      <c r="K56" s="73" t="str">
        <f t="shared" si="5"/>
        <v xml:space="preserve"> </v>
      </c>
      <c r="L56" s="68"/>
      <c r="M56" s="69"/>
      <c r="N56" s="72"/>
      <c r="O56" s="65"/>
      <c r="P56" s="19"/>
      <c r="Q56" s="50"/>
      <c r="R56" s="30"/>
      <c r="S56" s="30"/>
      <c r="T56" s="30"/>
      <c r="U56" s="30"/>
      <c r="V56" s="31"/>
    </row>
    <row r="57" spans="1:22" ht="13.5" thickBot="1" x14ac:dyDescent="0.25">
      <c r="A57" s="8">
        <v>0.83333333333333337</v>
      </c>
      <c r="B57" s="27"/>
      <c r="C57" s="74"/>
      <c r="D57" s="76"/>
      <c r="E57" s="96"/>
      <c r="F57" s="77"/>
      <c r="G57" s="27"/>
      <c r="H57" s="27"/>
      <c r="I57" s="26"/>
      <c r="J57" s="26"/>
      <c r="K57" s="73" t="str">
        <f t="shared" si="5"/>
        <v xml:space="preserve"> </v>
      </c>
      <c r="P57" s="62"/>
      <c r="Q57" s="50"/>
      <c r="R57" s="30"/>
      <c r="S57" s="30"/>
      <c r="T57" s="30"/>
      <c r="U57" s="30"/>
      <c r="V57" s="31"/>
    </row>
    <row r="58" spans="1:22" ht="13.5" thickBot="1" x14ac:dyDescent="0.25">
      <c r="A58" s="8">
        <v>0.16666666666666666</v>
      </c>
      <c r="B58" s="27"/>
      <c r="C58" s="74"/>
      <c r="D58" s="76"/>
      <c r="E58" s="14" t="s">
        <v>30</v>
      </c>
      <c r="F58" s="94">
        <f>SUM(F50:F57)</f>
        <v>1400</v>
      </c>
      <c r="G58" s="93">
        <f>COUNT(G50:G57)</f>
        <v>1</v>
      </c>
      <c r="H58" s="14"/>
      <c r="I58" s="91">
        <f>ROUND(IF(SUM(I50:I57)&gt;1,SUM(I50:I57)/COUNT(I50:I57)," " ),2)</f>
        <v>96.4</v>
      </c>
      <c r="J58" s="91">
        <f>ROUND(IF(SUM(J50:J57)&gt;1,SUM(J50:J57)/COUNT(J50:J57)," " ),2)</f>
        <v>62.18</v>
      </c>
      <c r="K58" s="92">
        <f>ROUND(IF(SUM(I58:J58)&gt;1,((J58/I58)*100)," "),2)</f>
        <v>64.5</v>
      </c>
      <c r="P58" s="62">
        <f>IF(SUM(B54:I58)&gt;1,(((K58-D54)/(100-D54))*100)," ")</f>
        <v>36.2657091561939</v>
      </c>
      <c r="Q58" s="50"/>
      <c r="R58" s="30"/>
      <c r="S58" s="30"/>
      <c r="T58" s="30"/>
      <c r="U58" s="30"/>
      <c r="V58" s="31"/>
    </row>
    <row r="59" spans="1:22" ht="13.5" thickBot="1" x14ac:dyDescent="0.25">
      <c r="A59" s="14" t="s">
        <v>0</v>
      </c>
      <c r="B59" s="91"/>
      <c r="C59" s="91"/>
      <c r="D59" s="91">
        <f>ROUND(IF(SUM(D56:D58)&gt;1,SUM(D56:D58)/COUNT(D56:D58)," " ),2)</f>
        <v>98.96</v>
      </c>
      <c r="E59" s="1"/>
      <c r="F59" s="1"/>
      <c r="G59" s="1"/>
      <c r="H59" s="1"/>
      <c r="I59" s="1"/>
      <c r="J59" s="1"/>
      <c r="K59" s="1"/>
      <c r="P59" s="6"/>
      <c r="Q59" s="67"/>
      <c r="R59" s="32"/>
      <c r="S59" s="32"/>
      <c r="T59" s="32"/>
      <c r="U59" s="32"/>
      <c r="V59" s="33"/>
    </row>
    <row r="60" spans="1:22" ht="13.5" thickBot="1" x14ac:dyDescent="0.25">
      <c r="F60" t="s">
        <v>4</v>
      </c>
      <c r="P60" s="6"/>
    </row>
    <row r="86" spans="1:1" x14ac:dyDescent="0.2">
      <c r="A86">
        <v>61090</v>
      </c>
    </row>
    <row r="87" spans="1:1" x14ac:dyDescent="0.2">
      <c r="A87" t="s">
        <v>37</v>
      </c>
    </row>
    <row r="88" spans="1:1" x14ac:dyDescent="0.2">
      <c r="A88">
        <v>3428135</v>
      </c>
    </row>
  </sheetData>
  <mergeCells count="10">
    <mergeCell ref="A1:V2"/>
    <mergeCell ref="Q5:V5"/>
    <mergeCell ref="E37:K37"/>
    <mergeCell ref="L37:O37"/>
    <mergeCell ref="L5:O5"/>
    <mergeCell ref="E48:K48"/>
    <mergeCell ref="A3:D4"/>
    <mergeCell ref="E5:K5"/>
    <mergeCell ref="Q16:V16"/>
    <mergeCell ref="T4:V4"/>
  </mergeCells>
  <phoneticPr fontId="2" type="noConversion"/>
  <printOptions horizontalCentered="1" verticalCentered="1"/>
  <pageMargins left="0.47" right="0.27" top="0.22" bottom="0.25" header="0.2" footer="0.21"/>
  <pageSetup scale="54" orientation="landscape" blackAndWhite="1" r:id="rId1"/>
  <headerFooter alignWithMargins="0"/>
  <cellWatches>
    <cellWatch r="N58"/>
    <cellWatch r="C28"/>
  </cellWatches>
  <ignoredErrors>
    <ignoredError sqref="O40 O42 O43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V232" sqref="BV232"/>
    </sheetView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workbookViewId="0">
      <selection activeCell="Q31" sqref="Q31"/>
    </sheetView>
  </sheetViews>
  <sheetFormatPr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cajun</dc:creator>
  <cp:lastModifiedBy>User</cp:lastModifiedBy>
  <cp:lastPrinted>2016-10-01T16:35:29Z</cp:lastPrinted>
  <dcterms:created xsi:type="dcterms:W3CDTF">2009-07-15T15:28:26Z</dcterms:created>
  <dcterms:modified xsi:type="dcterms:W3CDTF">2016-10-01T16:38:44Z</dcterms:modified>
</cp:coreProperties>
</file>